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standrewscollege365-my.sharepoint.com/personal/communications_standrewscollege_edu_au/Documents/Desktop/"/>
    </mc:Choice>
  </mc:AlternateContent>
  <xr:revisionPtr revIDLastSave="3" documentId="8_{4B18DF8D-79C1-4D30-9702-8671C01AF3E9}" xr6:coauthVersionLast="47" xr6:coauthVersionMax="47" xr10:uidLastSave="{B8188AC7-E892-4A10-BE01-ED56B89CB139}"/>
  <bookViews>
    <workbookView xWindow="1020" yWindow="450" windowWidth="27780" windowHeight="14985" xr2:uid="{00000000-000D-0000-FFFF-FFFF00000000}"/>
  </bookViews>
  <sheets>
    <sheet name="INSTRUCTIONS" sheetId="2" r:id="rId1"/>
    <sheet name="MEANS-TESTED SCHOLARSHIP" sheetId="3" r:id="rId2"/>
    <sheet name="STUDENT" sheetId="4" r:id="rId3"/>
    <sheet name="PARENTS" sheetId="5" r:id="rId4"/>
    <sheet name="HIDDEN" sheetId="6" state="hidden" r:id="rId5"/>
  </sheets>
  <definedNames>
    <definedName name="_xlnm.Print_Area" localSheetId="0">INSTRUCTIONS!$B$2:$D$28</definedName>
    <definedName name="_xlnm.Print_Area" localSheetId="1">'MEANS-TESTED SCHOLARSHIP'!$B$2:$F$43</definedName>
    <definedName name="_xlnm.Print_Area" localSheetId="3">PARENTS!$B$2:$E$76</definedName>
    <definedName name="_xlnm.Print_Area" localSheetId="2">STUDENT!$B$2:$I$92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4" l="1"/>
  <c r="H53" i="4"/>
  <c r="U2" i="6"/>
  <c r="T2" i="6"/>
  <c r="S2" i="6"/>
  <c r="D16" i="3"/>
  <c r="H14" i="4" l="1"/>
  <c r="H17" i="4" l="1"/>
  <c r="D2" i="6" l="1"/>
  <c r="H73" i="4" l="1"/>
  <c r="D14" i="3"/>
  <c r="C6" i="5"/>
  <c r="C5" i="5"/>
  <c r="N2" i="6"/>
  <c r="C8" i="5"/>
  <c r="C7" i="5"/>
  <c r="C70" i="4"/>
  <c r="C67" i="4"/>
  <c r="C63" i="4"/>
  <c r="C59" i="4"/>
  <c r="C36" i="4"/>
  <c r="C33" i="4"/>
  <c r="C24" i="4"/>
  <c r="C25" i="4"/>
  <c r="C8" i="4"/>
  <c r="C7" i="4"/>
  <c r="V2" i="6"/>
  <c r="W2" i="6"/>
  <c r="F2" i="6"/>
  <c r="H18" i="4"/>
  <c r="H16" i="4"/>
  <c r="H21" i="4" s="1"/>
  <c r="H2" i="6" s="1"/>
  <c r="R2" i="6"/>
  <c r="Q2" i="6"/>
  <c r="P2" i="6"/>
  <c r="O2" i="6"/>
  <c r="K2" i="6"/>
  <c r="B2" i="6"/>
  <c r="A2" i="6"/>
  <c r="C2" i="6"/>
  <c r="H75" i="4"/>
  <c r="G2" i="6" s="1"/>
  <c r="H71" i="4"/>
  <c r="H59" i="4"/>
  <c r="H63" i="4"/>
  <c r="H67" i="4"/>
  <c r="H43" i="4"/>
  <c r="H42" i="4"/>
  <c r="H41" i="4"/>
  <c r="H36" i="4"/>
  <c r="H33" i="4"/>
  <c r="H25" i="4"/>
  <c r="H26" i="4" s="1"/>
  <c r="H19" i="4"/>
  <c r="H13" i="4"/>
  <c r="J2" i="6" l="1"/>
  <c r="L2" i="6"/>
  <c r="H45" i="4"/>
  <c r="H77" i="4" l="1"/>
  <c r="M2" i="6" s="1"/>
  <c r="I2" i="6"/>
</calcChain>
</file>

<file path=xl/sharedStrings.xml><?xml version="1.0" encoding="utf-8"?>
<sst xmlns="http://schemas.openxmlformats.org/spreadsheetml/2006/main" count="172" uniqueCount="153">
  <si>
    <t>Surname</t>
  </si>
  <si>
    <t>Given Name</t>
  </si>
  <si>
    <t>Contact Phone Number</t>
  </si>
  <si>
    <t>Email Address</t>
  </si>
  <si>
    <t>Gender</t>
  </si>
  <si>
    <t>What type of university fees do you pay?</t>
  </si>
  <si>
    <t>INCOME</t>
  </si>
  <si>
    <t>EXAMPLE:</t>
  </si>
  <si>
    <t>During the semester you will work 10 hours a week and earn $25 per hour</t>
  </si>
  <si>
    <t>Semester 1 - estimate for 17 weeks</t>
  </si>
  <si>
    <t>Semester 2 - estimate for 17 weeks</t>
  </si>
  <si>
    <t>After Semester 2 - estimate for 4 weeks</t>
  </si>
  <si>
    <t>Total Employment Income</t>
  </si>
  <si>
    <t>Do you receive fortnightly Centrelink payments?</t>
  </si>
  <si>
    <t>per week</t>
  </si>
  <si>
    <t>per year</t>
  </si>
  <si>
    <t>Do you receive money in the form of an allowance?</t>
  </si>
  <si>
    <t>Estimate your weekly earnings only below:</t>
  </si>
  <si>
    <t xml:space="preserve"> x 17</t>
  </si>
  <si>
    <t xml:space="preserve"> x 4</t>
  </si>
  <si>
    <t>Do you have any personal savings?</t>
  </si>
  <si>
    <t>Other Income</t>
  </si>
  <si>
    <t>List any other income from scholarships that you expect to receive. These may be from the University, Centrelink,</t>
  </si>
  <si>
    <t>other sources or a combination of these.</t>
  </si>
  <si>
    <t>Total Income</t>
  </si>
  <si>
    <t>EXPENSES</t>
  </si>
  <si>
    <t>Standard Expenses / Basic Living Costs</t>
  </si>
  <si>
    <t>Are you intending to travel home in the break?</t>
  </si>
  <si>
    <t>Do you own a car or motorbike?</t>
  </si>
  <si>
    <t>Computer Expenses</t>
  </si>
  <si>
    <t>Do you need to purchase a computer to use for your studies?</t>
  </si>
  <si>
    <t>Total Expenses</t>
  </si>
  <si>
    <t xml:space="preserve">Your Position   </t>
  </si>
  <si>
    <t xml:space="preserve">Parental Assistance   </t>
  </si>
  <si>
    <t>Parent / Guardian 1</t>
  </si>
  <si>
    <t>Full Name</t>
  </si>
  <si>
    <t>Marital Status</t>
  </si>
  <si>
    <t>Enter in Australian dollars (AUD)</t>
  </si>
  <si>
    <t>If not AUD, what currency are you paid in?</t>
  </si>
  <si>
    <t xml:space="preserve">Advise what conversion rate you have used </t>
  </si>
  <si>
    <t>Parent / Guardian 2</t>
  </si>
  <si>
    <t>College Fees and Student Allowance</t>
  </si>
  <si>
    <t>How much do you give the student an allowance for living costs and general spending?</t>
  </si>
  <si>
    <t xml:space="preserve"> (Enter this amount as a weekly amount)</t>
  </si>
  <si>
    <t>What combined amount do you intend to pay towards the College fees?</t>
  </si>
  <si>
    <t>SURNAME</t>
  </si>
  <si>
    <t>GIVEN NAME</t>
  </si>
  <si>
    <t>LOCATION</t>
  </si>
  <si>
    <t>eligible for assistance from these funds.</t>
  </si>
  <si>
    <t>All applicants</t>
  </si>
  <si>
    <t>Are you a third year undergraduate or later?</t>
  </si>
  <si>
    <t>Do you identify as Indigenous Australian?</t>
  </si>
  <si>
    <t>Australian Applicants Only</t>
  </si>
  <si>
    <t># DEPENDENTS</t>
  </si>
  <si>
    <t>EMPLOYMENT INCOME</t>
  </si>
  <si>
    <t>NON-STANDARD EXPENSES (EXCL UNI FEES)</t>
  </si>
  <si>
    <t>UNIVERSITY FEES</t>
  </si>
  <si>
    <t>TOTAL EXPENSES</t>
  </si>
  <si>
    <t>BUDGET DEFICIT</t>
  </si>
  <si>
    <t>EXPECTED INCOME</t>
  </si>
  <si>
    <t>PARENTAL ASSISTANCE</t>
  </si>
  <si>
    <t xml:space="preserve">Which option best describes your home's location? </t>
  </si>
  <si>
    <t>Full fee domestic (no deferral)</t>
  </si>
  <si>
    <t>Full scholarship</t>
  </si>
  <si>
    <t>HECS deferral</t>
  </si>
  <si>
    <t>Other</t>
  </si>
  <si>
    <t>&lt;Enter name of scholarship here&gt;</t>
  </si>
  <si>
    <t>STUDENTS TO COMPLETE THIS SECTION</t>
  </si>
  <si>
    <t>PARENTS / GUARDIANS TO COMPLETE THIS SECTION</t>
  </si>
  <si>
    <t>COURSE</t>
  </si>
  <si>
    <t>YEAR LEVEL</t>
  </si>
  <si>
    <t>3RD YEAR OR ABOVE?</t>
  </si>
  <si>
    <t>INDIGENOUS</t>
  </si>
  <si>
    <t>GOVERNMENT SCHOOL</t>
  </si>
  <si>
    <t>RURAL &amp; REGIONAL HOME</t>
  </si>
  <si>
    <t>P2 INCOME</t>
  </si>
  <si>
    <t>P1 INCOME</t>
  </si>
  <si>
    <t>Full fee international</t>
  </si>
  <si>
    <t>The following questions relate to certain scholarship and bursary funds donated to assist students</t>
  </si>
  <si>
    <t>from specific backgrounds, faculties, or areas. Your responses will help us to determine if you are</t>
  </si>
  <si>
    <t>per fortnight</t>
  </si>
  <si>
    <t>We understand that every student has different circumstances, however from our experience we've estimated a living cost of:</t>
  </si>
  <si>
    <t>Provide information below that is not included in the above amounts. You may be asked to provide proof of any figures listed below.</t>
  </si>
  <si>
    <t xml:space="preserve">How many family members are dependent on this salary? </t>
  </si>
  <si>
    <t xml:space="preserve">To find out your eligibility for Centrelink and how much you can receive, click this link. 
</t>
  </si>
  <si>
    <t>You will need to print off a screenshot of the Centrelink estimate and attach to your application.</t>
  </si>
  <si>
    <t>All information supplied in this application will be treated in the strictest confidence. Your information will be used by the Principal, Registrar and members of the Executive Team to determine the level of support provided to students.</t>
  </si>
  <si>
    <t>Where requested, you will need to provide supporting documentation regarding your financial circumstances. Please note that we will be unable to process your request if the application is not complete and the appropriate supporting documentation supplied.</t>
  </si>
  <si>
    <t>Please proceed to the Parents' Tab</t>
  </si>
  <si>
    <t>THIS APPLICATION IS NOW COMPLETE. PLEASE REVIEW 'YOUR POSITION' ON THE 'STUDENT' TAB TO ENSURE YOU ARE ELIGIBLE FOR CONSIDERATION FOR BURSARY SUPPORT.</t>
  </si>
  <si>
    <t>Please proceed to the Student's tab</t>
  </si>
  <si>
    <t>Who is financially responsible for paying your semester fees?</t>
  </si>
  <si>
    <t>Did you attend a government secondary school for the final 2 years of school?</t>
  </si>
  <si>
    <t>Is your home town considered rural, regional or remote?</t>
  </si>
  <si>
    <t>2.</t>
  </si>
  <si>
    <t xml:space="preserve">1. </t>
  </si>
  <si>
    <t>3.</t>
  </si>
  <si>
    <r>
      <rPr>
        <u/>
        <sz val="11"/>
        <color theme="1"/>
        <rFont val="Calibri"/>
        <family val="2"/>
        <scheme val="minor"/>
      </rPr>
      <t xml:space="preserve">To submit your completed application: </t>
    </r>
    <r>
      <rPr>
        <sz val="11"/>
        <color theme="1"/>
        <rFont val="Calibri"/>
        <family val="2"/>
        <scheme val="minor"/>
      </rPr>
      <t xml:space="preserve">
Save it with the following format: SURNAME FIRST-INITIAL "Application". For example, if your name is John Smith, then save your file as: SMITH J Application.xlsx</t>
    </r>
  </si>
  <si>
    <t xml:space="preserve">             not be able to meet your financial commitments to the College, even with bursary assistance.</t>
  </si>
  <si>
    <t>If you have previously submitted a financial assistance application, it is compulsory that you detail what has changed since your original</t>
  </si>
  <si>
    <t>application. (Use 25 words or less)</t>
  </si>
  <si>
    <t>Detail any additional information that you believe is relevant to your income / personal financial situation. (Use 25 words or less)</t>
  </si>
  <si>
    <r>
      <t>How many family members are dependent on this salary? (</t>
    </r>
    <r>
      <rPr>
        <b/>
        <sz val="11"/>
        <color theme="1"/>
        <rFont val="Calibri"/>
        <family val="2"/>
        <scheme val="minor"/>
      </rPr>
      <t>INCLUDING</t>
    </r>
    <r>
      <rPr>
        <sz val="11"/>
        <color theme="1"/>
        <rFont val="Calibri"/>
        <family val="2"/>
        <scheme val="minor"/>
      </rPr>
      <t xml:space="preserve"> parents and yourself)</t>
    </r>
  </si>
  <si>
    <r>
      <t>(</t>
    </r>
    <r>
      <rPr>
        <b/>
        <sz val="11"/>
        <color theme="1"/>
        <rFont val="Calibri"/>
        <family val="2"/>
        <scheme val="minor"/>
      </rPr>
      <t>EXCLUDE</t>
    </r>
    <r>
      <rPr>
        <sz val="11"/>
        <color theme="1"/>
        <rFont val="Calibri"/>
        <family val="2"/>
        <scheme val="minor"/>
      </rPr>
      <t xml:space="preserve"> dependants already counted by Parent/Guardian 1 at Q9)</t>
    </r>
  </si>
  <si>
    <t>Detail any additional information that you believe is relevant to your income/financial situation.</t>
  </si>
  <si>
    <t xml:space="preserve"> (Use 25 words or less)</t>
  </si>
  <si>
    <t>(Use 25 words or less)</t>
  </si>
  <si>
    <t xml:space="preserve">Please add any additional comments not included above that are relevant to your income/financial situation. </t>
  </si>
  <si>
    <t xml:space="preserve"> (Do not exceed the 3 lines below). Or you are welcome to attach a letter with this application.</t>
  </si>
  <si>
    <t>FINANCIALLY INDEPENDENT?</t>
  </si>
  <si>
    <t>Freshers</t>
  </si>
  <si>
    <t>2nd Year</t>
  </si>
  <si>
    <t>3rd Year</t>
  </si>
  <si>
    <t>PG</t>
  </si>
  <si>
    <t>Are you a graduate/post-graduate student?</t>
  </si>
  <si>
    <t>Sydney Metro</t>
  </si>
  <si>
    <t xml:space="preserve">Rural / Regional </t>
  </si>
  <si>
    <t>Interstate</t>
  </si>
  <si>
    <t xml:space="preserve">Overseas </t>
  </si>
  <si>
    <t>What is the postcode of your home address?</t>
  </si>
  <si>
    <t>POSTCODE</t>
  </si>
  <si>
    <t xml:space="preserve"> x 6</t>
  </si>
  <si>
    <t>A guide to Centrelink payment rates can be found here.</t>
  </si>
  <si>
    <t>During the mid-year winter vacation you will work 25 hours s a week earning $25 per hour</t>
  </si>
  <si>
    <t>Mid-year winter vacation - estimate for 6 weeks</t>
  </si>
  <si>
    <t>Please sign the applicants declaration and attach your most recent ATO Assessment Notice, PAYG</t>
  </si>
  <si>
    <t>Payment Summary or MyGov report as evidence of annual income</t>
  </si>
  <si>
    <t>Note - for this bursary application to be accepted, 'Your Position' must not be more than -$25,000. Eg, a loss of -$28,000 indicates that you will</t>
  </si>
  <si>
    <t>PAYG Payment Summary or MyGov report as evidence of annual income</t>
  </si>
  <si>
    <t>Occupation Details (Title, Company, Industry as applicable)</t>
  </si>
  <si>
    <t>Is your home town considered to be in a low socio economic status (low SES) area ?</t>
  </si>
  <si>
    <t>LOW SES</t>
  </si>
  <si>
    <t>MySydney Scholarship</t>
  </si>
  <si>
    <t>Are you eligible for a MySydney Scholarship</t>
  </si>
  <si>
    <t>4th Year</t>
  </si>
  <si>
    <t>5th/6th Year</t>
  </si>
  <si>
    <t>4.</t>
  </si>
  <si>
    <t>A screenshot of the Centrelink estimate attached to your application</t>
  </si>
  <si>
    <t>Your application will not be assess without all the required documents.</t>
  </si>
  <si>
    <t xml:space="preserve">If you believe that you will require Means-Tested Scholarship assistance to live at St Andrew's, please fill in the following application. </t>
  </si>
  <si>
    <t>Print, sign and scan the Means-Tested Scholarship Application declaration. You can also scan your supporting documentation. Please save those documents in the same format as your application, eg, SMITH J declaration.pdf, SMITH J Centrelink.pdf, SMITH J Parents Tax Assessment.pdf</t>
  </si>
  <si>
    <t>Please proceed to the Means-Tested Scholarship tab</t>
  </si>
  <si>
    <t>The final decision about the awarding of Means-Tested Scholarship support remains at the discretion of the Principal.</t>
  </si>
  <si>
    <t>The primary aim of the means-tested program is to provide fee relief to as many students as possible. In order to fairly determine the most appropriate level of assistance for all students, we need to collect all the information requested.</t>
  </si>
  <si>
    <t>As part of our commitment to diversity, St Andrew's College will be disbursing approximately $2 million in Scholarships and Means-Tested Scholarships in 2027.</t>
  </si>
  <si>
    <t>Email your excel file, both paren's 2025/2026 Notice of Assessment and scanned PDF documentation to the Registrar at E: registrar@standrewscollege.edu.au</t>
  </si>
  <si>
    <t>What year level will you be in at University in 2027?</t>
  </si>
  <si>
    <t>What university course will you study in 2027?</t>
  </si>
  <si>
    <t>College Fees annually (based on 2026 fees)</t>
  </si>
  <si>
    <t>Vehicle Expenses(Max.3500)</t>
  </si>
  <si>
    <t>Do you have any other outstanding debts repayable in 2026?</t>
  </si>
  <si>
    <t>Will you have paid employment in 2027?</t>
  </si>
  <si>
    <t>Gross Income (before tax) for financial year ended 30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</si>
</sst>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_-;\-&quot;$&quot;* #,##0_-;_-&quot;$&quot;* &quot;-&quot;??_-;_-@_-"/>
    <numFmt numFmtId="165" formatCode="0.000"/>
    <numFmt numFmtId="166" formatCode="_-* #,##0_-;\-* #,##0_-;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u/>
      <sz val="11"/>
      <color theme="10"/>
      <name val="Calibri"/>
      <family val="2"/>
      <scheme val="minor"/>
    </font>
    <font>
      <b/>
      <i/>
      <sz val="11"/>
      <color rgb="FFFF0000"/>
      <name val="Calibri"/>
      <family val="2"/>
      <scheme val="minor"/>
    </font>
    <font>
      <i/>
      <sz val="11"/>
      <name val="Calibri"/>
      <family val="2"/>
      <scheme val="minor"/>
    </font>
    <font>
      <b/>
      <i/>
      <sz val="12"/>
      <color theme="1"/>
      <name val="Calibri"/>
      <family val="2"/>
      <scheme val="minor"/>
    </font>
    <font>
      <b/>
      <i/>
      <sz val="14"/>
      <color theme="1"/>
      <name val="Calibri"/>
      <family val="2"/>
      <scheme val="minor"/>
    </font>
    <font>
      <b/>
      <i/>
      <sz val="14"/>
      <name val="Calibri"/>
      <family val="2"/>
      <scheme val="minor"/>
    </font>
    <font>
      <b/>
      <sz val="14"/>
      <color theme="1"/>
      <name val="Calibri"/>
      <family val="2"/>
      <scheme val="minor"/>
    </font>
    <font>
      <u/>
      <sz val="11"/>
      <color theme="1"/>
      <name val="Calibri"/>
      <family val="2"/>
      <scheme val="minor"/>
    </font>
    <font>
      <b/>
      <i/>
      <sz val="11"/>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89">
    <xf numFmtId="0" fontId="0" fillId="0" borderId="0" xfId="0"/>
    <xf numFmtId="0" fontId="2" fillId="0" borderId="0" xfId="0" applyFont="1"/>
    <xf numFmtId="164" fontId="0" fillId="0" borderId="1" xfId="1" applyNumberFormat="1" applyFont="1" applyBorder="1"/>
    <xf numFmtId="164" fontId="2" fillId="0" borderId="1" xfId="0" applyNumberFormat="1" applyFont="1" applyBorder="1"/>
    <xf numFmtId="164" fontId="2" fillId="0" borderId="1" xfId="1" applyNumberFormat="1" applyFont="1" applyBorder="1"/>
    <xf numFmtId="0" fontId="0" fillId="0" borderId="6" xfId="0" applyBorder="1"/>
    <xf numFmtId="0" fontId="0" fillId="0" borderId="10" xfId="0" applyBorder="1"/>
    <xf numFmtId="164" fontId="0" fillId="0" borderId="0" xfId="1" applyNumberFormat="1" applyFont="1" applyBorder="1"/>
    <xf numFmtId="0" fontId="0" fillId="0" borderId="0" xfId="0" applyAlignment="1">
      <alignment horizontal="right"/>
    </xf>
    <xf numFmtId="0" fontId="2" fillId="0" borderId="0" xfId="0" applyFont="1" applyAlignment="1">
      <alignment horizontal="right"/>
    </xf>
    <xf numFmtId="0" fontId="0" fillId="0" borderId="7" xfId="0" applyBorder="1"/>
    <xf numFmtId="0" fontId="0" fillId="0" borderId="13" xfId="0" applyBorder="1"/>
    <xf numFmtId="0" fontId="0" fillId="0" borderId="11" xfId="0" applyBorder="1"/>
    <xf numFmtId="0" fontId="2" fillId="0" borderId="0" xfId="0" applyFont="1" applyAlignment="1">
      <alignment horizontal="center"/>
    </xf>
    <xf numFmtId="0" fontId="2" fillId="0" borderId="6" xfId="0" applyFont="1" applyBorder="1"/>
    <xf numFmtId="0" fontId="2" fillId="0" borderId="7" xfId="0" applyFont="1" applyBorder="1"/>
    <xf numFmtId="0" fontId="2" fillId="0" borderId="0" xfId="0" applyFont="1" applyAlignment="1">
      <alignment horizontal="center" vertical="center" textRotation="90"/>
    </xf>
    <xf numFmtId="0" fontId="2" fillId="0" borderId="0" xfId="0" applyFont="1" applyAlignment="1">
      <alignment horizontal="center" vertical="center" textRotation="90" wrapText="1"/>
    </xf>
    <xf numFmtId="0" fontId="0" fillId="0" borderId="0" xfId="0" applyAlignment="1">
      <alignment horizontal="center"/>
    </xf>
    <xf numFmtId="164" fontId="0" fillId="0" borderId="0" xfId="1" applyNumberFormat="1" applyFont="1" applyAlignment="1">
      <alignment horizontal="center"/>
    </xf>
    <xf numFmtId="0" fontId="0" fillId="0" borderId="0" xfId="0" applyAlignment="1">
      <alignment horizontal="left"/>
    </xf>
    <xf numFmtId="0" fontId="3" fillId="0" borderId="0" xfId="0" applyFont="1"/>
    <xf numFmtId="164" fontId="3" fillId="0" borderId="1" xfId="1" applyNumberFormat="1" applyFont="1" applyBorder="1"/>
    <xf numFmtId="0" fontId="6" fillId="0" borderId="0" xfId="0" applyFont="1"/>
    <xf numFmtId="0" fontId="0" fillId="0" borderId="0" xfId="0" applyAlignment="1">
      <alignment wrapText="1"/>
    </xf>
    <xf numFmtId="0" fontId="0" fillId="0" borderId="14" xfId="0" applyBorder="1"/>
    <xf numFmtId="0" fontId="0" fillId="0" borderId="15" xfId="0" applyBorder="1" applyAlignment="1">
      <alignment wrapText="1"/>
    </xf>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applyAlignment="1">
      <alignment wrapText="1"/>
    </xf>
    <xf numFmtId="164" fontId="0" fillId="0" borderId="1" xfId="1" applyNumberFormat="1" applyFont="1" applyFill="1" applyBorder="1"/>
    <xf numFmtId="0" fontId="9" fillId="0" borderId="21" xfId="0" applyFont="1" applyBorder="1" applyAlignment="1">
      <alignment horizontal="right"/>
    </xf>
    <xf numFmtId="0" fontId="9" fillId="0" borderId="11" xfId="0" applyFont="1" applyBorder="1" applyAlignment="1">
      <alignment horizontal="right"/>
    </xf>
    <xf numFmtId="0" fontId="10" fillId="0" borderId="11" xfId="0" applyFont="1" applyBorder="1" applyAlignment="1">
      <alignment horizontal="right"/>
    </xf>
    <xf numFmtId="0" fontId="11" fillId="0" borderId="0" xfId="0" applyFont="1"/>
    <xf numFmtId="0" fontId="0" fillId="4" borderId="1" xfId="0" applyFill="1" applyBorder="1" applyAlignment="1" applyProtection="1">
      <alignment horizontal="center"/>
      <protection locked="0"/>
    </xf>
    <xf numFmtId="0" fontId="0" fillId="4" borderId="1" xfId="0" applyFill="1" applyBorder="1" applyAlignment="1" applyProtection="1">
      <alignment horizontal="right"/>
      <protection locked="0"/>
    </xf>
    <xf numFmtId="164" fontId="0" fillId="4" borderId="1" xfId="1" applyNumberFormat="1" applyFont="1" applyFill="1" applyBorder="1" applyAlignment="1" applyProtection="1">
      <protection locked="0"/>
    </xf>
    <xf numFmtId="164" fontId="0" fillId="4" borderId="1" xfId="1" applyNumberFormat="1" applyFont="1" applyFill="1" applyBorder="1" applyProtection="1">
      <protection locked="0"/>
    </xf>
    <xf numFmtId="0" fontId="0" fillId="4" borderId="5" xfId="0" applyFill="1" applyBorder="1" applyAlignment="1" applyProtection="1">
      <alignment horizontal="center"/>
      <protection locked="0"/>
    </xf>
    <xf numFmtId="0" fontId="0" fillId="4" borderId="1" xfId="0" applyFill="1" applyBorder="1" applyProtection="1">
      <protection locked="0"/>
    </xf>
    <xf numFmtId="0" fontId="0" fillId="4" borderId="5" xfId="0" applyFill="1" applyBorder="1" applyProtection="1">
      <protection locked="0"/>
    </xf>
    <xf numFmtId="0" fontId="0" fillId="0" borderId="17" xfId="0" applyBorder="1" applyAlignment="1">
      <alignment horizontal="right" vertical="top"/>
    </xf>
    <xf numFmtId="0" fontId="2" fillId="0" borderId="17" xfId="0" applyFont="1" applyBorder="1" applyAlignment="1">
      <alignment horizontal="right" vertical="top"/>
    </xf>
    <xf numFmtId="0" fontId="2" fillId="0" borderId="17" xfId="0" quotePrefix="1" applyFont="1" applyBorder="1" applyAlignment="1">
      <alignment horizontal="right" vertical="center"/>
    </xf>
    <xf numFmtId="0" fontId="0" fillId="0" borderId="0" xfId="0" applyAlignment="1">
      <alignment vertical="top" wrapText="1"/>
    </xf>
    <xf numFmtId="164" fontId="0" fillId="0" borderId="4" xfId="1" applyNumberFormat="1" applyFont="1" applyBorder="1"/>
    <xf numFmtId="165" fontId="0" fillId="0" borderId="0" xfId="0" applyNumberFormat="1"/>
    <xf numFmtId="166" fontId="0" fillId="0" borderId="0" xfId="3" applyNumberFormat="1" applyFont="1"/>
    <xf numFmtId="0" fontId="3" fillId="4" borderId="1" xfId="0" applyFont="1" applyFill="1" applyBorder="1" applyAlignment="1" applyProtection="1">
      <alignment horizontal="left"/>
      <protection locked="0"/>
    </xf>
    <xf numFmtId="0" fontId="13" fillId="0" borderId="0" xfId="0" applyFont="1" applyAlignment="1">
      <alignment wrapText="1"/>
    </xf>
    <xf numFmtId="49" fontId="0" fillId="0" borderId="17" xfId="0" applyNumberFormat="1" applyBorder="1" applyAlignment="1">
      <alignment horizontal="right"/>
    </xf>
    <xf numFmtId="0" fontId="7" fillId="5" borderId="0" xfId="0" applyFont="1" applyFill="1"/>
    <xf numFmtId="0" fontId="8" fillId="0" borderId="0" xfId="0" applyFont="1" applyAlignment="1">
      <alignment horizontal="left" wrapText="1"/>
    </xf>
    <xf numFmtId="0" fontId="4" fillId="2" borderId="8" xfId="0" applyFont="1" applyFill="1" applyBorder="1" applyAlignment="1">
      <alignment horizontal="center"/>
    </xf>
    <xf numFmtId="0" fontId="4" fillId="2" borderId="12" xfId="0" applyFont="1" applyFill="1" applyBorder="1" applyAlignment="1">
      <alignment horizontal="center"/>
    </xf>
    <xf numFmtId="0" fontId="4" fillId="2" borderId="9" xfId="0" applyFont="1" applyFill="1" applyBorder="1" applyAlignment="1">
      <alignment horizontal="center"/>
    </xf>
    <xf numFmtId="0" fontId="2" fillId="3" borderId="1" xfId="0" applyFont="1" applyFill="1" applyBorder="1" applyAlignment="1">
      <alignment horizontal="center"/>
    </xf>
    <xf numFmtId="0" fontId="0" fillId="4" borderId="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7" xfId="0" applyFill="1" applyBorder="1" applyAlignment="1" applyProtection="1">
      <alignment horizontal="center" wrapText="1"/>
      <protection locked="0"/>
    </xf>
    <xf numFmtId="0" fontId="0" fillId="4" borderId="11" xfId="0" applyFill="1" applyBorder="1" applyAlignment="1" applyProtection="1">
      <alignment horizontal="center" wrapText="1"/>
      <protection locked="0"/>
    </xf>
    <xf numFmtId="0" fontId="0" fillId="4" borderId="6"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0" fillId="4" borderId="2"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0" fillId="4" borderId="22" xfId="0" applyFill="1" applyBorder="1" applyAlignment="1" applyProtection="1">
      <alignment horizontal="center"/>
      <protection locked="0"/>
    </xf>
    <xf numFmtId="0" fontId="0" fillId="4" borderId="5" xfId="0" applyFill="1" applyBorder="1" applyAlignment="1" applyProtection="1">
      <alignment horizontal="center"/>
      <protection locked="0"/>
    </xf>
    <xf numFmtId="0" fontId="0" fillId="3" borderId="8" xfId="0" applyFill="1" applyBorder="1" applyAlignment="1">
      <alignment horizontal="center"/>
    </xf>
    <xf numFmtId="0" fontId="0" fillId="3" borderId="12" xfId="0" applyFill="1" applyBorder="1" applyAlignment="1">
      <alignment horizontal="center"/>
    </xf>
    <xf numFmtId="0" fontId="0" fillId="3" borderId="9" xfId="0" applyFill="1" applyBorder="1" applyAlignment="1">
      <alignment horizontal="center"/>
    </xf>
    <xf numFmtId="0" fontId="0" fillId="3" borderId="6" xfId="0" applyFill="1" applyBorder="1" applyAlignment="1">
      <alignment horizontal="center"/>
    </xf>
    <xf numFmtId="0" fontId="0" fillId="3" borderId="0" xfId="0" applyFill="1" applyAlignment="1">
      <alignment horizontal="center"/>
    </xf>
    <xf numFmtId="0" fontId="0" fillId="3" borderId="10" xfId="0" applyFill="1" applyBorder="1" applyAlignment="1">
      <alignment horizontal="center"/>
    </xf>
    <xf numFmtId="0" fontId="0" fillId="3" borderId="7" xfId="0" applyFill="1" applyBorder="1" applyAlignment="1">
      <alignment horizontal="center"/>
    </xf>
    <xf numFmtId="0" fontId="0" fillId="3" borderId="13" xfId="0" applyFill="1" applyBorder="1" applyAlignment="1">
      <alignment horizontal="center"/>
    </xf>
    <xf numFmtId="0" fontId="0" fillId="3" borderId="11" xfId="0" applyFill="1" applyBorder="1" applyAlignment="1">
      <alignment horizontal="center"/>
    </xf>
    <xf numFmtId="0" fontId="0" fillId="4" borderId="2" xfId="0" applyFill="1" applyBorder="1" applyAlignment="1" applyProtection="1">
      <alignment horizontal="left"/>
      <protection locked="0"/>
    </xf>
    <xf numFmtId="0" fontId="0" fillId="4" borderId="4" xfId="0" applyFill="1" applyBorder="1" applyAlignment="1" applyProtection="1">
      <alignment horizontal="left"/>
      <protection locked="0"/>
    </xf>
    <xf numFmtId="0" fontId="0" fillId="4" borderId="12" xfId="0" applyFill="1" applyBorder="1" applyAlignment="1" applyProtection="1">
      <alignment horizontal="center" wrapText="1"/>
      <protection locked="0"/>
    </xf>
    <xf numFmtId="0" fontId="0" fillId="4" borderId="13" xfId="0" applyFill="1" applyBorder="1" applyAlignment="1" applyProtection="1">
      <alignment horizontal="center" wrapText="1"/>
      <protection locked="0"/>
    </xf>
    <xf numFmtId="0" fontId="0" fillId="4" borderId="0" xfId="0" applyFill="1" applyAlignment="1" applyProtection="1">
      <alignment horizontal="center" wrapText="1"/>
      <protection locked="0"/>
    </xf>
    <xf numFmtId="0" fontId="5" fillId="0" borderId="0" xfId="2" applyAlignment="1" applyProtection="1">
      <alignment horizontal="center" vertical="center"/>
      <protection locked="0"/>
    </xf>
    <xf numFmtId="0" fontId="0" fillId="4" borderId="3" xfId="0" applyFill="1" applyBorder="1" applyAlignment="1" applyProtection="1">
      <alignment horizontal="center"/>
      <protection locked="0"/>
    </xf>
    <xf numFmtId="0" fontId="3" fillId="0" borderId="0" xfId="0" applyFont="1" applyAlignment="1">
      <alignment horizontal="center" wrapText="1"/>
    </xf>
    <xf numFmtId="0" fontId="0" fillId="0" borderId="0" xfId="0" applyFill="1" applyAlignment="1">
      <alignment vertical="top" wrapText="1"/>
    </xf>
    <xf numFmtId="0" fontId="0" fillId="0" borderId="0" xfId="0" applyFill="1" applyAlignment="1">
      <alignment wrapText="1"/>
    </xf>
  </cellXfs>
  <cellStyles count="4">
    <cellStyle name="Comma" xfId="3" builtinId="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2478850</xdr:colOff>
      <xdr:row>1</xdr:row>
      <xdr:rowOff>122094</xdr:rowOff>
    </xdr:from>
    <xdr:to>
      <xdr:col>2</xdr:col>
      <xdr:colOff>3377045</xdr:colOff>
      <xdr:row>5</xdr:row>
      <xdr:rowOff>181589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1123" y="321253"/>
          <a:ext cx="898195" cy="8214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entrelink.gov.au/apps/clkonline_cof/payment-service-finder/payments-finder" TargetMode="External"/><Relationship Id="rId1" Type="http://schemas.openxmlformats.org/officeDocument/2006/relationships/hyperlink" Target="http://www.humanservices.gov.au/customer/services/centrelink/youth-allowan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8"/>
  <sheetViews>
    <sheetView showGridLines="0" tabSelected="1" zoomScaleNormal="100" zoomScaleSheetLayoutView="100" workbookViewId="0">
      <selection activeCell="I18" sqref="I18"/>
    </sheetView>
  </sheetViews>
  <sheetFormatPr defaultRowHeight="15" x14ac:dyDescent="0.25"/>
  <cols>
    <col min="1" max="1" width="4" customWidth="1"/>
    <col min="2" max="2" width="3.85546875" customWidth="1"/>
    <col min="3" max="3" width="93.42578125" style="24" customWidth="1"/>
    <col min="4" max="4" width="3.85546875" customWidth="1"/>
  </cols>
  <sheetData>
    <row r="1" spans="2:4" ht="15.75" thickBot="1" x14ac:dyDescent="0.3"/>
    <row r="2" spans="2:4" x14ac:dyDescent="0.25">
      <c r="B2" s="25"/>
      <c r="C2" s="26"/>
      <c r="D2" s="27"/>
    </row>
    <row r="3" spans="2:4" x14ac:dyDescent="0.25">
      <c r="B3" s="28"/>
      <c r="D3" s="29"/>
    </row>
    <row r="4" spans="2:4" x14ac:dyDescent="0.25">
      <c r="B4" s="28"/>
      <c r="D4" s="29"/>
    </row>
    <row r="5" spans="2:4" x14ac:dyDescent="0.25">
      <c r="B5" s="28"/>
      <c r="D5" s="29"/>
    </row>
    <row r="6" spans="2:4" x14ac:dyDescent="0.25">
      <c r="B6" s="28"/>
      <c r="D6" s="29"/>
    </row>
    <row r="7" spans="2:4" ht="6" customHeight="1" x14ac:dyDescent="0.25">
      <c r="B7" s="28"/>
      <c r="D7" s="29"/>
    </row>
    <row r="8" spans="2:4" ht="30" x14ac:dyDescent="0.25">
      <c r="B8" s="28"/>
      <c r="C8" s="88" t="s">
        <v>144</v>
      </c>
      <c r="D8" s="29"/>
    </row>
    <row r="9" spans="2:4" ht="6" customHeight="1" x14ac:dyDescent="0.25">
      <c r="B9" s="28"/>
      <c r="D9" s="29"/>
    </row>
    <row r="10" spans="2:4" ht="30" x14ac:dyDescent="0.25">
      <c r="B10" s="28"/>
      <c r="C10" s="24" t="s">
        <v>139</v>
      </c>
      <c r="D10" s="29"/>
    </row>
    <row r="11" spans="2:4" ht="6" customHeight="1" x14ac:dyDescent="0.25">
      <c r="B11" s="28"/>
      <c r="D11" s="29"/>
    </row>
    <row r="12" spans="2:4" ht="45" x14ac:dyDescent="0.25">
      <c r="B12" s="28"/>
      <c r="C12" s="24" t="s">
        <v>143</v>
      </c>
      <c r="D12" s="29"/>
    </row>
    <row r="13" spans="2:4" ht="6" customHeight="1" x14ac:dyDescent="0.25">
      <c r="B13" s="28"/>
      <c r="D13" s="29"/>
    </row>
    <row r="14" spans="2:4" ht="45" x14ac:dyDescent="0.25">
      <c r="B14" s="28"/>
      <c r="C14" s="52" t="s">
        <v>87</v>
      </c>
      <c r="D14" s="29"/>
    </row>
    <row r="15" spans="2:4" ht="6" customHeight="1" x14ac:dyDescent="0.25">
      <c r="B15" s="28"/>
      <c r="D15" s="29"/>
    </row>
    <row r="16" spans="2:4" ht="45" x14ac:dyDescent="0.25">
      <c r="B16" s="28"/>
      <c r="C16" s="24" t="s">
        <v>86</v>
      </c>
      <c r="D16" s="29"/>
    </row>
    <row r="17" spans="2:4" x14ac:dyDescent="0.25">
      <c r="B17" s="28"/>
      <c r="D17" s="29"/>
    </row>
    <row r="18" spans="2:4" ht="45" x14ac:dyDescent="0.25">
      <c r="B18" s="46" t="s">
        <v>95</v>
      </c>
      <c r="C18" s="24" t="s">
        <v>97</v>
      </c>
      <c r="D18" s="29"/>
    </row>
    <row r="19" spans="2:4" ht="6" customHeight="1" x14ac:dyDescent="0.25">
      <c r="B19" s="28"/>
      <c r="D19" s="29"/>
    </row>
    <row r="20" spans="2:4" ht="45" x14ac:dyDescent="0.25">
      <c r="B20" s="45" t="s">
        <v>94</v>
      </c>
      <c r="C20" s="47" t="s">
        <v>140</v>
      </c>
      <c r="D20" s="29"/>
    </row>
    <row r="21" spans="2:4" ht="7.5" customHeight="1" x14ac:dyDescent="0.25">
      <c r="B21" s="44"/>
      <c r="D21" s="29"/>
    </row>
    <row r="22" spans="2:4" ht="30" x14ac:dyDescent="0.25">
      <c r="B22" s="45" t="s">
        <v>96</v>
      </c>
      <c r="C22" s="87" t="s">
        <v>145</v>
      </c>
      <c r="D22" s="29"/>
    </row>
    <row r="23" spans="2:4" ht="7.5" customHeight="1" x14ac:dyDescent="0.25">
      <c r="B23" s="28"/>
      <c r="D23" s="29"/>
    </row>
    <row r="24" spans="2:4" x14ac:dyDescent="0.25">
      <c r="B24" s="53" t="s">
        <v>136</v>
      </c>
      <c r="C24" s="24" t="s">
        <v>137</v>
      </c>
      <c r="D24" s="29"/>
    </row>
    <row r="25" spans="2:4" ht="24.75" customHeight="1" x14ac:dyDescent="0.25">
      <c r="B25" s="28"/>
      <c r="D25" s="29"/>
    </row>
    <row r="26" spans="2:4" ht="20.25" customHeight="1" x14ac:dyDescent="0.25">
      <c r="B26" s="28"/>
      <c r="C26" s="24" t="s">
        <v>138</v>
      </c>
      <c r="D26" s="29"/>
    </row>
    <row r="27" spans="2:4" ht="31.5" customHeight="1" x14ac:dyDescent="0.25">
      <c r="B27" s="28"/>
      <c r="C27" s="24" t="s">
        <v>142</v>
      </c>
      <c r="D27" s="29"/>
    </row>
    <row r="28" spans="2:4" ht="19.5" thickBot="1" x14ac:dyDescent="0.35">
      <c r="B28" s="30"/>
      <c r="C28" s="31"/>
      <c r="D28" s="33" t="s">
        <v>141</v>
      </c>
    </row>
  </sheetData>
  <sheetProtection selectLockedCells="1" selectUnlockedCells="1"/>
  <pageMargins left="0.70866141732283472" right="0.70866141732283472" top="0.74803149606299213" bottom="0.74803149606299213" header="0.31496062992125984" footer="0.31496062992125984"/>
  <pageSetup paperSize="9" scale="88" orientation="portrait" horizontalDpi="300" verticalDpi="300" r:id="rId1"/>
  <ignoredErrors>
    <ignoredError sqref="B18:B2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58"/>
  <sheetViews>
    <sheetView showGridLines="0" zoomScaleNormal="100" zoomScaleSheetLayoutView="90" workbookViewId="0">
      <selection activeCell="E10" sqref="E10"/>
    </sheetView>
  </sheetViews>
  <sheetFormatPr defaultRowHeight="15" x14ac:dyDescent="0.25"/>
  <cols>
    <col min="1" max="2" width="3.5703125" customWidth="1"/>
    <col min="3" max="3" width="5.5703125" customWidth="1"/>
    <col min="4" max="4" width="75" customWidth="1"/>
    <col min="5" max="5" width="23.42578125" customWidth="1"/>
    <col min="6" max="6" width="3.5703125" customWidth="1"/>
  </cols>
  <sheetData>
    <row r="2" spans="2:6" ht="21" x14ac:dyDescent="0.35">
      <c r="B2" s="56" t="s">
        <v>67</v>
      </c>
      <c r="C2" s="57"/>
      <c r="D2" s="57"/>
      <c r="E2" s="57"/>
      <c r="F2" s="58"/>
    </row>
    <row r="3" spans="2:6" x14ac:dyDescent="0.25">
      <c r="B3" s="5"/>
      <c r="F3" s="6"/>
    </row>
    <row r="4" spans="2:6" x14ac:dyDescent="0.25">
      <c r="B4" s="5"/>
      <c r="C4" t="s">
        <v>0</v>
      </c>
      <c r="E4" s="37"/>
      <c r="F4" s="6"/>
    </row>
    <row r="5" spans="2:6" x14ac:dyDescent="0.25">
      <c r="B5" s="5"/>
      <c r="C5" t="s">
        <v>1</v>
      </c>
      <c r="E5" s="37"/>
      <c r="F5" s="6"/>
    </row>
    <row r="6" spans="2:6" x14ac:dyDescent="0.25">
      <c r="B6" s="5"/>
      <c r="C6" t="s">
        <v>3</v>
      </c>
      <c r="E6" s="38"/>
      <c r="F6" s="6"/>
    </row>
    <row r="7" spans="2:6" x14ac:dyDescent="0.25">
      <c r="B7" s="5"/>
      <c r="C7" t="s">
        <v>2</v>
      </c>
      <c r="E7" s="37"/>
      <c r="F7" s="6"/>
    </row>
    <row r="8" spans="2:6" x14ac:dyDescent="0.25">
      <c r="B8" s="5"/>
      <c r="C8" t="s">
        <v>4</v>
      </c>
      <c r="E8" s="37"/>
      <c r="F8" s="6"/>
    </row>
    <row r="9" spans="2:6" x14ac:dyDescent="0.25">
      <c r="B9" s="5"/>
      <c r="F9" s="6"/>
    </row>
    <row r="10" spans="2:6" x14ac:dyDescent="0.25">
      <c r="B10" s="5"/>
      <c r="C10" t="s">
        <v>61</v>
      </c>
      <c r="E10" s="38"/>
      <c r="F10" s="6"/>
    </row>
    <row r="11" spans="2:6" x14ac:dyDescent="0.25">
      <c r="B11" s="5"/>
      <c r="C11" t="s">
        <v>119</v>
      </c>
      <c r="E11" s="37"/>
      <c r="F11" s="6"/>
    </row>
    <row r="12" spans="2:6" x14ac:dyDescent="0.25">
      <c r="B12" s="5"/>
      <c r="F12" s="6"/>
    </row>
    <row r="13" spans="2:6" x14ac:dyDescent="0.25">
      <c r="B13" s="5"/>
      <c r="C13" t="s">
        <v>5</v>
      </c>
      <c r="E13" s="38"/>
      <c r="F13" s="6"/>
    </row>
    <row r="14" spans="2:6" x14ac:dyDescent="0.25">
      <c r="B14" s="5"/>
      <c r="D14" t="str">
        <f>IF(E13="Other", "Please provide details:","")</f>
        <v/>
      </c>
      <c r="F14" s="6"/>
    </row>
    <row r="15" spans="2:6" x14ac:dyDescent="0.25">
      <c r="B15" s="5"/>
      <c r="D15" s="79"/>
      <c r="E15" s="80"/>
      <c r="F15" s="6"/>
    </row>
    <row r="16" spans="2:6" x14ac:dyDescent="0.25">
      <c r="B16" s="5"/>
      <c r="D16" t="str">
        <f>IF(E13="Full fee domestic (no deferral)","If required to pay fees full fees upfront, how much will you pay in 2025?",IF(E13="Full fee international","If required to pay fees full fees upfront, how much will you pay in 2025?",""))</f>
        <v/>
      </c>
      <c r="E16" s="39"/>
      <c r="F16" s="6"/>
    </row>
    <row r="17" spans="2:6" x14ac:dyDescent="0.25">
      <c r="B17" s="5"/>
      <c r="F17" s="6"/>
    </row>
    <row r="18" spans="2:6" x14ac:dyDescent="0.25">
      <c r="B18" s="5"/>
      <c r="C18" t="s">
        <v>147</v>
      </c>
      <c r="E18" s="38"/>
      <c r="F18" s="6"/>
    </row>
    <row r="19" spans="2:6" x14ac:dyDescent="0.25">
      <c r="B19" s="5"/>
      <c r="F19" s="6"/>
    </row>
    <row r="20" spans="2:6" x14ac:dyDescent="0.25">
      <c r="B20" s="5"/>
      <c r="F20" s="6"/>
    </row>
    <row r="21" spans="2:6" x14ac:dyDescent="0.25">
      <c r="B21" s="5"/>
      <c r="F21" s="6"/>
    </row>
    <row r="22" spans="2:6" x14ac:dyDescent="0.25">
      <c r="B22" s="5"/>
      <c r="F22" s="6"/>
    </row>
    <row r="23" spans="2:6" x14ac:dyDescent="0.25">
      <c r="B23" s="5"/>
      <c r="F23" s="6"/>
    </row>
    <row r="24" spans="2:6" x14ac:dyDescent="0.25">
      <c r="B24" s="5"/>
      <c r="F24" s="6"/>
    </row>
    <row r="25" spans="2:6" x14ac:dyDescent="0.25">
      <c r="B25" s="5"/>
      <c r="F25" s="6"/>
    </row>
    <row r="26" spans="2:6" x14ac:dyDescent="0.25">
      <c r="B26" s="5"/>
      <c r="C26" s="70" t="s">
        <v>78</v>
      </c>
      <c r="D26" s="71"/>
      <c r="E26" s="72"/>
      <c r="F26" s="6"/>
    </row>
    <row r="27" spans="2:6" x14ac:dyDescent="0.25">
      <c r="B27" s="5"/>
      <c r="C27" s="73" t="s">
        <v>79</v>
      </c>
      <c r="D27" s="74"/>
      <c r="E27" s="75"/>
      <c r="F27" s="6"/>
    </row>
    <row r="28" spans="2:6" x14ac:dyDescent="0.25">
      <c r="B28" s="5"/>
      <c r="C28" s="76" t="s">
        <v>48</v>
      </c>
      <c r="D28" s="77"/>
      <c r="E28" s="78"/>
      <c r="F28" s="6"/>
    </row>
    <row r="29" spans="2:6" x14ac:dyDescent="0.25">
      <c r="B29" s="5"/>
      <c r="F29" s="6"/>
    </row>
    <row r="30" spans="2:6" x14ac:dyDescent="0.25">
      <c r="B30" s="5"/>
      <c r="D30" s="13" t="s">
        <v>49</v>
      </c>
      <c r="F30" s="6"/>
    </row>
    <row r="31" spans="2:6" x14ac:dyDescent="0.25">
      <c r="B31" s="5"/>
      <c r="D31" t="s">
        <v>114</v>
      </c>
      <c r="E31" s="37"/>
      <c r="F31" s="6"/>
    </row>
    <row r="32" spans="2:6" x14ac:dyDescent="0.25">
      <c r="B32" s="5"/>
      <c r="D32" t="s">
        <v>146</v>
      </c>
      <c r="E32" s="37"/>
      <c r="F32" s="6"/>
    </row>
    <row r="33" spans="2:6" x14ac:dyDescent="0.25">
      <c r="B33" s="5"/>
      <c r="D33" t="s">
        <v>50</v>
      </c>
      <c r="E33" s="37"/>
      <c r="F33" s="6"/>
    </row>
    <row r="34" spans="2:6" x14ac:dyDescent="0.25">
      <c r="B34" s="5"/>
      <c r="D34" t="s">
        <v>51</v>
      </c>
      <c r="E34" s="37"/>
      <c r="F34" s="6"/>
    </row>
    <row r="35" spans="2:6" x14ac:dyDescent="0.25">
      <c r="B35" s="5"/>
      <c r="F35" s="6"/>
    </row>
    <row r="36" spans="2:6" x14ac:dyDescent="0.25">
      <c r="B36" s="5"/>
      <c r="D36" s="13" t="s">
        <v>52</v>
      </c>
      <c r="F36" s="6"/>
    </row>
    <row r="37" spans="2:6" x14ac:dyDescent="0.25">
      <c r="B37" s="5"/>
      <c r="D37" t="s">
        <v>92</v>
      </c>
      <c r="E37" s="37"/>
      <c r="F37" s="6"/>
    </row>
    <row r="38" spans="2:6" x14ac:dyDescent="0.25">
      <c r="B38" s="5"/>
      <c r="D38" t="s">
        <v>93</v>
      </c>
      <c r="E38" s="37"/>
      <c r="F38" s="6"/>
    </row>
    <row r="39" spans="2:6" x14ac:dyDescent="0.25">
      <c r="B39" s="5"/>
      <c r="D39" t="s">
        <v>130</v>
      </c>
      <c r="E39" s="37"/>
      <c r="F39" s="6"/>
    </row>
    <row r="40" spans="2:6" x14ac:dyDescent="0.25">
      <c r="B40" s="5"/>
      <c r="D40" t="s">
        <v>133</v>
      </c>
      <c r="E40" s="37"/>
      <c r="F40" s="6"/>
    </row>
    <row r="41" spans="2:6" x14ac:dyDescent="0.25">
      <c r="B41" s="5"/>
      <c r="F41" s="6"/>
    </row>
    <row r="42" spans="2:6" x14ac:dyDescent="0.25">
      <c r="B42" s="5"/>
      <c r="C42" s="1"/>
      <c r="F42" s="6"/>
    </row>
    <row r="43" spans="2:6" ht="18.75" x14ac:dyDescent="0.3">
      <c r="B43" s="10"/>
      <c r="C43" s="11"/>
      <c r="D43" s="11"/>
      <c r="E43" s="11"/>
      <c r="F43" s="34" t="s">
        <v>90</v>
      </c>
    </row>
    <row r="48" spans="2:6" hidden="1" x14ac:dyDescent="0.25">
      <c r="D48" t="s">
        <v>115</v>
      </c>
    </row>
    <row r="49" spans="4:4" hidden="1" x14ac:dyDescent="0.25">
      <c r="D49" t="s">
        <v>116</v>
      </c>
    </row>
    <row r="50" spans="4:4" hidden="1" x14ac:dyDescent="0.25">
      <c r="D50" t="s">
        <v>117</v>
      </c>
    </row>
    <row r="51" spans="4:4" hidden="1" x14ac:dyDescent="0.25">
      <c r="D51" t="s">
        <v>118</v>
      </c>
    </row>
    <row r="52" spans="4:4" hidden="1" x14ac:dyDescent="0.25"/>
    <row r="53" spans="4:4" hidden="1" x14ac:dyDescent="0.25"/>
    <row r="54" spans="4:4" hidden="1" x14ac:dyDescent="0.25">
      <c r="D54" t="s">
        <v>64</v>
      </c>
    </row>
    <row r="55" spans="4:4" hidden="1" x14ac:dyDescent="0.25">
      <c r="D55" t="s">
        <v>63</v>
      </c>
    </row>
    <row r="56" spans="4:4" hidden="1" x14ac:dyDescent="0.25">
      <c r="D56" t="s">
        <v>62</v>
      </c>
    </row>
    <row r="57" spans="4:4" hidden="1" x14ac:dyDescent="0.25">
      <c r="D57" t="s">
        <v>77</v>
      </c>
    </row>
    <row r="58" spans="4:4" hidden="1" x14ac:dyDescent="0.25">
      <c r="D58" t="s">
        <v>65</v>
      </c>
    </row>
  </sheetData>
  <sheetProtection algorithmName="SHA-512" hashValue="CvTi4d77lF+PszmLNIvkEEXzPqPNSbnD4H8ax04/hhnmKGjBjFxvN2NkXOEl9Rld432KcXA74g9Pw0FiIFfmCg==" saltValue="y523oJa6GtppTAHFEg+Pug==" spinCount="100000" sheet="1" selectLockedCells="1"/>
  <mergeCells count="5">
    <mergeCell ref="C26:E26"/>
    <mergeCell ref="C27:E27"/>
    <mergeCell ref="C28:E28"/>
    <mergeCell ref="B2:F2"/>
    <mergeCell ref="D15:E15"/>
  </mergeCells>
  <dataValidations count="5">
    <dataValidation type="list" allowBlank="1" showInputMessage="1" showErrorMessage="1" sqref="E13" xr:uid="{00000000-0002-0000-0100-000000000000}">
      <formula1>$D$54:$D$58</formula1>
    </dataValidation>
    <dataValidation type="list" allowBlank="1" showInputMessage="1" showErrorMessage="1" sqref="E37:E40 E31 E33:E34" xr:uid="{00000000-0002-0000-0100-000001000000}">
      <formula1>"Yes, No"</formula1>
    </dataValidation>
    <dataValidation type="list" allowBlank="1" showInputMessage="1" showErrorMessage="1" sqref="E8" xr:uid="{00000000-0002-0000-0100-000002000000}">
      <formula1>"Male, Female, Non-binary"</formula1>
    </dataValidation>
    <dataValidation type="list" allowBlank="1" showInputMessage="1" showErrorMessage="1" sqref="E32" xr:uid="{00000000-0002-0000-0100-000003000000}">
      <formula1>"1st, 2nd, 3rd, 4th, 5th or above"</formula1>
    </dataValidation>
    <dataValidation type="list" allowBlank="1" showInputMessage="1" showErrorMessage="1" sqref="E10" xr:uid="{00000000-0002-0000-0100-000004000000}">
      <formula1>$D$48:$D$51</formula1>
    </dataValidation>
  </dataValidations>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103"/>
  <sheetViews>
    <sheetView showGridLines="0" zoomScaleNormal="100" workbookViewId="0">
      <selection activeCell="C88" sqref="C88:H90"/>
    </sheetView>
  </sheetViews>
  <sheetFormatPr defaultRowHeight="15" x14ac:dyDescent="0.25"/>
  <cols>
    <col min="1" max="1" width="3.5703125" customWidth="1"/>
    <col min="2" max="2" width="3.5703125" style="1" customWidth="1"/>
    <col min="3" max="3" width="73.42578125" customWidth="1"/>
    <col min="5" max="5" width="9.7109375" customWidth="1"/>
    <col min="7" max="7" width="12.140625" customWidth="1"/>
    <col min="8" max="8" width="13.140625" bestFit="1" customWidth="1"/>
  </cols>
  <sheetData>
    <row r="2" spans="2:9" ht="21" x14ac:dyDescent="0.35">
      <c r="B2" s="56" t="s">
        <v>67</v>
      </c>
      <c r="C2" s="57"/>
      <c r="D2" s="57"/>
      <c r="E2" s="57"/>
      <c r="F2" s="57"/>
      <c r="G2" s="57"/>
      <c r="H2" s="57"/>
      <c r="I2" s="58"/>
    </row>
    <row r="3" spans="2:9" x14ac:dyDescent="0.25">
      <c r="B3" s="14"/>
      <c r="I3" s="6"/>
    </row>
    <row r="4" spans="2:9" x14ac:dyDescent="0.25">
      <c r="B4" s="14"/>
      <c r="C4" s="59" t="s">
        <v>6</v>
      </c>
      <c r="D4" s="59"/>
      <c r="E4" s="59"/>
      <c r="F4" s="59"/>
      <c r="G4" s="59"/>
      <c r="H4" s="59"/>
      <c r="I4" s="6"/>
    </row>
    <row r="5" spans="2:9" x14ac:dyDescent="0.25">
      <c r="B5" s="14"/>
      <c r="I5" s="6"/>
    </row>
    <row r="6" spans="2:9" x14ac:dyDescent="0.25">
      <c r="B6" s="14">
        <v>1</v>
      </c>
      <c r="C6" t="s">
        <v>151</v>
      </c>
      <c r="E6" s="37"/>
      <c r="I6" s="6"/>
    </row>
    <row r="7" spans="2:9" x14ac:dyDescent="0.25">
      <c r="B7" s="14"/>
      <c r="C7" t="str">
        <f>IF(E6="No","All students are expected to work if applying for bursary support","")</f>
        <v/>
      </c>
      <c r="I7" s="6"/>
    </row>
    <row r="8" spans="2:9" x14ac:dyDescent="0.25">
      <c r="B8" s="14"/>
      <c r="C8" t="str">
        <f>IF(E6="Yes","Estimate the amount you expect to receive from this employment below:","")</f>
        <v/>
      </c>
      <c r="I8" s="6"/>
    </row>
    <row r="9" spans="2:9" x14ac:dyDescent="0.25">
      <c r="B9" s="14"/>
      <c r="I9" s="6"/>
    </row>
    <row r="10" spans="2:9" x14ac:dyDescent="0.25">
      <c r="B10" s="14"/>
      <c r="C10" t="s">
        <v>17</v>
      </c>
      <c r="H10" s="7"/>
      <c r="I10" s="6"/>
    </row>
    <row r="11" spans="2:9" x14ac:dyDescent="0.25">
      <c r="B11" s="14"/>
      <c r="H11" s="7"/>
      <c r="I11" s="6"/>
    </row>
    <row r="12" spans="2:9" x14ac:dyDescent="0.25">
      <c r="B12" s="14"/>
      <c r="C12" s="21" t="s">
        <v>7</v>
      </c>
      <c r="D12" s="21"/>
      <c r="E12" s="21"/>
      <c r="F12" s="21"/>
      <c r="G12" s="21"/>
      <c r="H12" s="21"/>
      <c r="I12" s="6"/>
    </row>
    <row r="13" spans="2:9" x14ac:dyDescent="0.25">
      <c r="B13" s="14"/>
      <c r="C13" s="21" t="s">
        <v>8</v>
      </c>
      <c r="D13" s="21"/>
      <c r="E13" s="22">
        <v>250</v>
      </c>
      <c r="F13" s="21" t="s">
        <v>18</v>
      </c>
      <c r="G13" s="21"/>
      <c r="H13" s="22">
        <f>E13*17</f>
        <v>4250</v>
      </c>
      <c r="I13" s="6"/>
    </row>
    <row r="14" spans="2:9" x14ac:dyDescent="0.25">
      <c r="B14" s="14"/>
      <c r="C14" s="21" t="s">
        <v>123</v>
      </c>
      <c r="D14" s="21"/>
      <c r="E14" s="22">
        <v>625</v>
      </c>
      <c r="F14" s="21" t="s">
        <v>121</v>
      </c>
      <c r="G14" s="21"/>
      <c r="H14" s="22">
        <f>E14*6</f>
        <v>3750</v>
      </c>
      <c r="I14" s="6"/>
    </row>
    <row r="15" spans="2:9" x14ac:dyDescent="0.25">
      <c r="B15" s="14"/>
      <c r="H15" s="7"/>
      <c r="I15" s="6"/>
    </row>
    <row r="16" spans="2:9" x14ac:dyDescent="0.25">
      <c r="B16" s="14"/>
      <c r="C16" t="s">
        <v>9</v>
      </c>
      <c r="E16" s="40">
        <v>0</v>
      </c>
      <c r="F16" t="s">
        <v>18</v>
      </c>
      <c r="H16" s="32">
        <f>E16*17</f>
        <v>0</v>
      </c>
      <c r="I16" s="6"/>
    </row>
    <row r="17" spans="2:9" x14ac:dyDescent="0.25">
      <c r="B17" s="14"/>
      <c r="C17" t="s">
        <v>124</v>
      </c>
      <c r="E17" s="40">
        <v>0</v>
      </c>
      <c r="F17" t="s">
        <v>121</v>
      </c>
      <c r="H17" s="32">
        <f>E17*6</f>
        <v>0</v>
      </c>
      <c r="I17" s="6"/>
    </row>
    <row r="18" spans="2:9" x14ac:dyDescent="0.25">
      <c r="B18" s="14"/>
      <c r="C18" t="s">
        <v>10</v>
      </c>
      <c r="E18" s="40">
        <v>0</v>
      </c>
      <c r="F18" t="s">
        <v>18</v>
      </c>
      <c r="H18" s="32">
        <f>E18*17</f>
        <v>0</v>
      </c>
      <c r="I18" s="6"/>
    </row>
    <row r="19" spans="2:9" x14ac:dyDescent="0.25">
      <c r="B19" s="14"/>
      <c r="C19" t="s">
        <v>11</v>
      </c>
      <c r="E19" s="40">
        <v>0</v>
      </c>
      <c r="F19" t="s">
        <v>19</v>
      </c>
      <c r="H19" s="32">
        <f>E19*4</f>
        <v>0</v>
      </c>
      <c r="I19" s="6"/>
    </row>
    <row r="20" spans="2:9" x14ac:dyDescent="0.25">
      <c r="B20" s="14"/>
      <c r="I20" s="6"/>
    </row>
    <row r="21" spans="2:9" x14ac:dyDescent="0.25">
      <c r="B21" s="14"/>
      <c r="C21" s="1" t="s">
        <v>12</v>
      </c>
      <c r="H21" s="3">
        <f>SUM(H16:H19)</f>
        <v>0</v>
      </c>
      <c r="I21" s="6"/>
    </row>
    <row r="22" spans="2:9" x14ac:dyDescent="0.25">
      <c r="B22" s="14"/>
      <c r="I22" s="6"/>
    </row>
    <row r="23" spans="2:9" x14ac:dyDescent="0.25">
      <c r="B23" s="14">
        <v>2</v>
      </c>
      <c r="C23" t="s">
        <v>13</v>
      </c>
      <c r="E23" s="37"/>
      <c r="I23" s="6"/>
    </row>
    <row r="24" spans="2:9" x14ac:dyDescent="0.25">
      <c r="B24" s="14"/>
      <c r="C24" t="str">
        <f>IF(E23="No","We expect that ALL students who are eligible will apply for Centrelink","")</f>
        <v/>
      </c>
      <c r="I24" s="6"/>
    </row>
    <row r="25" spans="2:9" x14ac:dyDescent="0.25">
      <c r="B25" s="14"/>
      <c r="C25" t="str">
        <f>IF(E23="Yes","How much will you receive per fortnight?","")</f>
        <v/>
      </c>
      <c r="E25" s="40">
        <v>0</v>
      </c>
      <c r="F25" t="s">
        <v>80</v>
      </c>
      <c r="H25" s="2">
        <f>E25/2</f>
        <v>0</v>
      </c>
      <c r="I25" s="6" t="s">
        <v>14</v>
      </c>
    </row>
    <row r="26" spans="2:9" x14ac:dyDescent="0.25">
      <c r="B26" s="14"/>
      <c r="H26" s="2">
        <f>H25*40</f>
        <v>0</v>
      </c>
      <c r="I26" s="6" t="s">
        <v>15</v>
      </c>
    </row>
    <row r="27" spans="2:9" x14ac:dyDescent="0.25">
      <c r="B27" s="14"/>
      <c r="H27" s="7"/>
      <c r="I27" s="6"/>
    </row>
    <row r="28" spans="2:9" x14ac:dyDescent="0.25">
      <c r="B28" s="14"/>
      <c r="C28" s="84" t="s">
        <v>84</v>
      </c>
      <c r="D28" s="84"/>
      <c r="E28" s="84"/>
      <c r="F28" s="84"/>
      <c r="G28" s="84"/>
      <c r="H28" s="84"/>
      <c r="I28" s="6"/>
    </row>
    <row r="29" spans="2:9" x14ac:dyDescent="0.25">
      <c r="B29" s="14"/>
      <c r="C29" s="84" t="s">
        <v>122</v>
      </c>
      <c r="D29" s="84"/>
      <c r="E29" s="84"/>
      <c r="F29" s="84"/>
      <c r="G29" s="84"/>
      <c r="H29" s="84"/>
      <c r="I29" s="6"/>
    </row>
    <row r="30" spans="2:9" x14ac:dyDescent="0.25">
      <c r="B30" s="14"/>
      <c r="C30" s="86" t="s">
        <v>85</v>
      </c>
      <c r="D30" s="86"/>
      <c r="E30" s="86"/>
      <c r="F30" s="86"/>
      <c r="G30" s="86"/>
      <c r="H30" s="86"/>
      <c r="I30" s="6"/>
    </row>
    <row r="31" spans="2:9" x14ac:dyDescent="0.25">
      <c r="B31" s="14"/>
      <c r="I31" s="6"/>
    </row>
    <row r="32" spans="2:9" x14ac:dyDescent="0.25">
      <c r="B32" s="14">
        <v>3</v>
      </c>
      <c r="C32" t="s">
        <v>16</v>
      </c>
      <c r="E32" s="37"/>
      <c r="I32" s="6"/>
    </row>
    <row r="33" spans="2:9" x14ac:dyDescent="0.25">
      <c r="B33" s="14"/>
      <c r="C33" t="str">
        <f>IF(E32="Yes"," How much do you receive as a weekly allowance?","")</f>
        <v/>
      </c>
      <c r="E33" s="40">
        <v>0</v>
      </c>
      <c r="F33" t="s">
        <v>14</v>
      </c>
      <c r="H33" s="2">
        <f>E33*40</f>
        <v>0</v>
      </c>
      <c r="I33" s="6" t="s">
        <v>15</v>
      </c>
    </row>
    <row r="34" spans="2:9" x14ac:dyDescent="0.25">
      <c r="B34" s="14"/>
      <c r="I34" s="6"/>
    </row>
    <row r="35" spans="2:9" x14ac:dyDescent="0.25">
      <c r="B35" s="14">
        <v>4</v>
      </c>
      <c r="C35" t="s">
        <v>20</v>
      </c>
      <c r="E35" s="37"/>
      <c r="I35" s="6"/>
    </row>
    <row r="36" spans="2:9" x14ac:dyDescent="0.25">
      <c r="B36" s="14"/>
      <c r="C36" t="str">
        <f>IF(E35="Yes","How much do you intend to use annually towards paying fees?","")</f>
        <v/>
      </c>
      <c r="E36" s="40">
        <v>0</v>
      </c>
      <c r="H36" s="2">
        <f>E36</f>
        <v>0</v>
      </c>
      <c r="I36" s="6"/>
    </row>
    <row r="37" spans="2:9" x14ac:dyDescent="0.25">
      <c r="B37" s="14"/>
      <c r="I37" s="6"/>
    </row>
    <row r="38" spans="2:9" x14ac:dyDescent="0.25">
      <c r="B38" s="14">
        <v>5</v>
      </c>
      <c r="C38" t="s">
        <v>21</v>
      </c>
      <c r="I38" s="6"/>
    </row>
    <row r="39" spans="2:9" x14ac:dyDescent="0.25">
      <c r="B39" s="14"/>
      <c r="C39" t="s">
        <v>22</v>
      </c>
      <c r="I39" s="6"/>
    </row>
    <row r="40" spans="2:9" x14ac:dyDescent="0.25">
      <c r="B40" s="14"/>
      <c r="C40" t="s">
        <v>23</v>
      </c>
      <c r="I40" s="6"/>
    </row>
    <row r="41" spans="2:9" x14ac:dyDescent="0.25">
      <c r="B41" s="14"/>
      <c r="C41" s="51" t="s">
        <v>66</v>
      </c>
      <c r="D41" s="8"/>
      <c r="E41" s="40">
        <v>0</v>
      </c>
      <c r="H41" s="2">
        <f>E41</f>
        <v>0</v>
      </c>
      <c r="I41" s="6"/>
    </row>
    <row r="42" spans="2:9" x14ac:dyDescent="0.25">
      <c r="B42" s="14"/>
      <c r="C42" s="51" t="s">
        <v>66</v>
      </c>
      <c r="D42" s="8"/>
      <c r="E42" s="40">
        <v>0</v>
      </c>
      <c r="H42" s="2">
        <f>E42</f>
        <v>0</v>
      </c>
      <c r="I42" s="6"/>
    </row>
    <row r="43" spans="2:9" x14ac:dyDescent="0.25">
      <c r="B43" s="14"/>
      <c r="C43" s="51" t="s">
        <v>66</v>
      </c>
      <c r="D43" s="8"/>
      <c r="E43" s="40">
        <v>0</v>
      </c>
      <c r="H43" s="2">
        <f>E43</f>
        <v>0</v>
      </c>
      <c r="I43" s="6"/>
    </row>
    <row r="44" spans="2:9" x14ac:dyDescent="0.25">
      <c r="B44" s="14"/>
      <c r="I44" s="6"/>
    </row>
    <row r="45" spans="2:9" x14ac:dyDescent="0.25">
      <c r="B45" s="14"/>
      <c r="C45" s="1" t="s">
        <v>24</v>
      </c>
      <c r="H45" s="4">
        <f>H21+H26+H33+H36+SUM(H41:H43)</f>
        <v>0</v>
      </c>
      <c r="I45" s="6"/>
    </row>
    <row r="46" spans="2:9" x14ac:dyDescent="0.25">
      <c r="B46" s="14"/>
      <c r="I46" s="6"/>
    </row>
    <row r="47" spans="2:9" x14ac:dyDescent="0.25">
      <c r="B47" s="14"/>
      <c r="I47" s="6"/>
    </row>
    <row r="48" spans="2:9" x14ac:dyDescent="0.25">
      <c r="B48" s="14"/>
      <c r="C48" s="59" t="s">
        <v>25</v>
      </c>
      <c r="D48" s="59"/>
      <c r="E48" s="59"/>
      <c r="F48" s="59"/>
      <c r="G48" s="59"/>
      <c r="H48" s="59"/>
      <c r="I48" s="6"/>
    </row>
    <row r="49" spans="2:9" x14ac:dyDescent="0.25">
      <c r="B49" s="14"/>
      <c r="I49" s="6"/>
    </row>
    <row r="50" spans="2:9" x14ac:dyDescent="0.25">
      <c r="B50" s="14">
        <v>6</v>
      </c>
      <c r="C50" t="s">
        <v>26</v>
      </c>
      <c r="I50" s="6"/>
    </row>
    <row r="51" spans="2:9" x14ac:dyDescent="0.25">
      <c r="B51" s="14"/>
      <c r="C51" t="s">
        <v>81</v>
      </c>
      <c r="H51" s="2">
        <v>6500</v>
      </c>
      <c r="I51" s="6"/>
    </row>
    <row r="52" spans="2:9" x14ac:dyDescent="0.25">
      <c r="B52" s="14"/>
      <c r="I52" s="6"/>
    </row>
    <row r="53" spans="2:9" x14ac:dyDescent="0.25">
      <c r="B53" s="14">
        <v>7</v>
      </c>
      <c r="C53" t="s">
        <v>148</v>
      </c>
      <c r="F53" s="66"/>
      <c r="G53" s="67"/>
      <c r="H53" s="48" t="e">
        <f>VLOOKUP(F53,G97:H102,2,FALSE)</f>
        <v>#N/A</v>
      </c>
      <c r="I53" s="6"/>
    </row>
    <row r="54" spans="2:9" x14ac:dyDescent="0.25">
      <c r="B54" s="14"/>
      <c r="I54" s="6"/>
    </row>
    <row r="55" spans="2:9" x14ac:dyDescent="0.25">
      <c r="B55" s="14"/>
      <c r="C55" t="s">
        <v>82</v>
      </c>
      <c r="I55" s="6"/>
    </row>
    <row r="56" spans="2:9" x14ac:dyDescent="0.25">
      <c r="B56" s="14"/>
      <c r="I56" s="6"/>
    </row>
    <row r="57" spans="2:9" x14ac:dyDescent="0.25">
      <c r="B57" s="14"/>
      <c r="I57" s="6"/>
    </row>
    <row r="58" spans="2:9" x14ac:dyDescent="0.25">
      <c r="B58" s="14">
        <v>8</v>
      </c>
      <c r="C58" t="s">
        <v>27</v>
      </c>
      <c r="E58" s="37"/>
      <c r="I58" s="6"/>
    </row>
    <row r="59" spans="2:9" x14ac:dyDescent="0.25">
      <c r="B59" s="14"/>
      <c r="C59" t="str">
        <f>IF(E58="Yes","Estimate the cost of your travel home","")</f>
        <v/>
      </c>
      <c r="E59" s="40">
        <v>0</v>
      </c>
      <c r="H59" s="2">
        <f>E59</f>
        <v>0</v>
      </c>
      <c r="I59" s="6"/>
    </row>
    <row r="60" spans="2:9" x14ac:dyDescent="0.25">
      <c r="B60" s="14"/>
      <c r="I60" s="6"/>
    </row>
    <row r="61" spans="2:9" x14ac:dyDescent="0.25">
      <c r="B61" s="14">
        <v>9</v>
      </c>
      <c r="C61" t="s">
        <v>149</v>
      </c>
      <c r="I61" s="6"/>
    </row>
    <row r="62" spans="2:9" x14ac:dyDescent="0.25">
      <c r="B62" s="14"/>
      <c r="C62" t="s">
        <v>28</v>
      </c>
      <c r="E62" s="37"/>
      <c r="I62" s="6"/>
    </row>
    <row r="63" spans="2:9" x14ac:dyDescent="0.25">
      <c r="B63" s="14"/>
      <c r="C63" t="str">
        <f>IF(E62="Yes","Estimate the annual running costs","")</f>
        <v/>
      </c>
      <c r="E63" s="40">
        <v>0</v>
      </c>
      <c r="H63" s="2">
        <f>E63</f>
        <v>0</v>
      </c>
      <c r="I63" s="6"/>
    </row>
    <row r="64" spans="2:9" x14ac:dyDescent="0.25">
      <c r="B64" s="14"/>
      <c r="I64" s="6"/>
    </row>
    <row r="65" spans="2:9" x14ac:dyDescent="0.25">
      <c r="B65" s="14">
        <v>10</v>
      </c>
      <c r="C65" t="s">
        <v>29</v>
      </c>
      <c r="I65" s="6"/>
    </row>
    <row r="66" spans="2:9" x14ac:dyDescent="0.25">
      <c r="B66" s="14"/>
      <c r="C66" t="s">
        <v>30</v>
      </c>
      <c r="E66" s="37"/>
      <c r="I66" s="6"/>
    </row>
    <row r="67" spans="2:9" x14ac:dyDescent="0.25">
      <c r="B67" s="14"/>
      <c r="C67" t="str">
        <f>IF(E66="Yes","Estimate the cost of the computer","")</f>
        <v/>
      </c>
      <c r="E67" s="40">
        <v>0</v>
      </c>
      <c r="H67" s="2">
        <f>E67</f>
        <v>0</v>
      </c>
      <c r="I67" s="6"/>
    </row>
    <row r="68" spans="2:9" x14ac:dyDescent="0.25">
      <c r="B68" s="14"/>
      <c r="I68" s="6"/>
    </row>
    <row r="69" spans="2:9" x14ac:dyDescent="0.25">
      <c r="B69" s="14">
        <v>11</v>
      </c>
      <c r="C69" t="s">
        <v>150</v>
      </c>
      <c r="E69" s="37"/>
      <c r="I69" s="6"/>
    </row>
    <row r="70" spans="2:9" x14ac:dyDescent="0.25">
      <c r="B70" s="14"/>
      <c r="C70" t="str">
        <f>IF(E69="Yes","- provide further details","")</f>
        <v/>
      </c>
      <c r="E70" s="66"/>
      <c r="F70" s="85"/>
      <c r="G70" s="85"/>
      <c r="H70" s="67"/>
      <c r="I70" s="6"/>
    </row>
    <row r="71" spans="2:9" x14ac:dyDescent="0.25">
      <c r="B71" s="14"/>
      <c r="C71" t="str">
        <f>IF(E69="Yes","- estimate the total amount repayable in 2025","")</f>
        <v/>
      </c>
      <c r="E71" s="40">
        <v>0</v>
      </c>
      <c r="H71" s="2">
        <f>E71</f>
        <v>0</v>
      </c>
      <c r="I71" s="6"/>
    </row>
    <row r="72" spans="2:9" x14ac:dyDescent="0.25">
      <c r="B72" s="14"/>
      <c r="I72" s="6"/>
    </row>
    <row r="73" spans="2:9" x14ac:dyDescent="0.25">
      <c r="B73" s="14"/>
      <c r="C73" s="1" t="s">
        <v>31</v>
      </c>
      <c r="H73" s="4" t="e">
        <f>SUM(H51:H67)</f>
        <v>#N/A</v>
      </c>
      <c r="I73" s="6"/>
    </row>
    <row r="74" spans="2:9" x14ac:dyDescent="0.25">
      <c r="B74" s="14"/>
      <c r="I74" s="6"/>
    </row>
    <row r="75" spans="2:9" x14ac:dyDescent="0.25">
      <c r="B75" s="14"/>
      <c r="G75" s="8" t="s">
        <v>33</v>
      </c>
      <c r="H75" s="2">
        <f>PARENTS!D64</f>
        <v>0</v>
      </c>
      <c r="I75" s="6"/>
    </row>
    <row r="76" spans="2:9" x14ac:dyDescent="0.25">
      <c r="B76" s="14"/>
      <c r="I76" s="6"/>
    </row>
    <row r="77" spans="2:9" x14ac:dyDescent="0.25">
      <c r="B77" s="14"/>
      <c r="G77" s="9" t="s">
        <v>32</v>
      </c>
      <c r="H77" s="4" t="e">
        <f>H45-H73+H75</f>
        <v>#N/A</v>
      </c>
      <c r="I77" s="6"/>
    </row>
    <row r="78" spans="2:9" x14ac:dyDescent="0.25">
      <c r="B78" s="14"/>
      <c r="I78" s="6"/>
    </row>
    <row r="79" spans="2:9" x14ac:dyDescent="0.25">
      <c r="B79" s="14"/>
      <c r="C79" s="23" t="s">
        <v>127</v>
      </c>
      <c r="I79" s="6"/>
    </row>
    <row r="80" spans="2:9" x14ac:dyDescent="0.25">
      <c r="B80" s="14"/>
      <c r="C80" s="23" t="s">
        <v>98</v>
      </c>
      <c r="I80" s="6"/>
    </row>
    <row r="81" spans="2:9" x14ac:dyDescent="0.25">
      <c r="B81" s="14"/>
      <c r="I81" s="6"/>
    </row>
    <row r="82" spans="2:9" x14ac:dyDescent="0.25">
      <c r="B82" s="14">
        <v>12</v>
      </c>
      <c r="C82" t="s">
        <v>99</v>
      </c>
      <c r="I82" s="6"/>
    </row>
    <row r="83" spans="2:9" x14ac:dyDescent="0.25">
      <c r="B83" s="14"/>
      <c r="C83" t="s">
        <v>100</v>
      </c>
      <c r="I83" s="6"/>
    </row>
    <row r="84" spans="2:9" x14ac:dyDescent="0.25">
      <c r="B84" s="14"/>
      <c r="C84" s="60"/>
      <c r="D84" s="81"/>
      <c r="E84" s="81"/>
      <c r="F84" s="81"/>
      <c r="G84" s="81"/>
      <c r="H84" s="61"/>
      <c r="I84" s="6"/>
    </row>
    <row r="85" spans="2:9" x14ac:dyDescent="0.25">
      <c r="B85" s="14"/>
      <c r="C85" s="62"/>
      <c r="D85" s="82"/>
      <c r="E85" s="82"/>
      <c r="F85" s="82"/>
      <c r="G85" s="82"/>
      <c r="H85" s="63"/>
      <c r="I85" s="6"/>
    </row>
    <row r="86" spans="2:9" x14ac:dyDescent="0.25">
      <c r="B86" s="14"/>
      <c r="I86" s="6"/>
    </row>
    <row r="87" spans="2:9" x14ac:dyDescent="0.25">
      <c r="B87" s="14">
        <v>13</v>
      </c>
      <c r="C87" t="s">
        <v>101</v>
      </c>
      <c r="I87" s="6"/>
    </row>
    <row r="88" spans="2:9" x14ac:dyDescent="0.25">
      <c r="B88" s="14"/>
      <c r="C88" s="60"/>
      <c r="D88" s="81"/>
      <c r="E88" s="81"/>
      <c r="F88" s="81"/>
      <c r="G88" s="81"/>
      <c r="H88" s="61"/>
      <c r="I88" s="6"/>
    </row>
    <row r="89" spans="2:9" x14ac:dyDescent="0.25">
      <c r="B89" s="14"/>
      <c r="C89" s="64"/>
      <c r="D89" s="83"/>
      <c r="E89" s="83"/>
      <c r="F89" s="83"/>
      <c r="G89" s="83"/>
      <c r="H89" s="65"/>
      <c r="I89" s="6"/>
    </row>
    <row r="90" spans="2:9" x14ac:dyDescent="0.25">
      <c r="B90" s="14"/>
      <c r="C90" s="62"/>
      <c r="D90" s="82"/>
      <c r="E90" s="82"/>
      <c r="F90" s="82"/>
      <c r="G90" s="82"/>
      <c r="H90" s="63"/>
      <c r="I90" s="6"/>
    </row>
    <row r="91" spans="2:9" x14ac:dyDescent="0.25">
      <c r="B91" s="14"/>
      <c r="C91" s="1"/>
      <c r="I91" s="6"/>
    </row>
    <row r="92" spans="2:9" ht="18.75" x14ac:dyDescent="0.3">
      <c r="B92" s="15"/>
      <c r="C92" s="11"/>
      <c r="D92" s="11"/>
      <c r="E92" s="11"/>
      <c r="F92" s="11"/>
      <c r="G92" s="11"/>
      <c r="H92" s="11"/>
      <c r="I92" s="35" t="s">
        <v>88</v>
      </c>
    </row>
    <row r="95" spans="2:9" hidden="1" x14ac:dyDescent="0.25"/>
    <row r="96" spans="2:9" hidden="1" x14ac:dyDescent="0.25"/>
    <row r="97" spans="7:10" hidden="1" x14ac:dyDescent="0.25">
      <c r="G97" t="s">
        <v>110</v>
      </c>
      <c r="H97" s="50">
        <v>46678</v>
      </c>
      <c r="J97" s="49"/>
    </row>
    <row r="98" spans="7:10" hidden="1" x14ac:dyDescent="0.25">
      <c r="G98" t="s">
        <v>111</v>
      </c>
      <c r="H98" s="50">
        <v>46611</v>
      </c>
      <c r="J98" s="49"/>
    </row>
    <row r="99" spans="7:10" hidden="1" x14ac:dyDescent="0.25">
      <c r="G99" t="s">
        <v>112</v>
      </c>
      <c r="H99" s="50">
        <v>46453</v>
      </c>
      <c r="J99" s="49"/>
    </row>
    <row r="100" spans="7:10" hidden="1" x14ac:dyDescent="0.25">
      <c r="G100" t="s">
        <v>134</v>
      </c>
      <c r="H100" s="50">
        <v>44344</v>
      </c>
      <c r="J100" s="49"/>
    </row>
    <row r="101" spans="7:10" hidden="1" x14ac:dyDescent="0.25">
      <c r="G101" t="s">
        <v>135</v>
      </c>
      <c r="H101" s="50">
        <v>44344</v>
      </c>
      <c r="J101" s="49"/>
    </row>
    <row r="102" spans="7:10" ht="0.75" hidden="1" customHeight="1" x14ac:dyDescent="0.25">
      <c r="G102" t="s">
        <v>113</v>
      </c>
      <c r="H102" s="50">
        <v>33695</v>
      </c>
      <c r="J102" s="49"/>
    </row>
    <row r="103" spans="7:10" hidden="1" x14ac:dyDescent="0.25"/>
  </sheetData>
  <sheetProtection algorithmName="SHA-512" hashValue="TJg4ofvf8pd7MbKB6Ed/+uV9yyD+bbLiZVL9A+iWBBxrrU1cyXl9kKQ194r4NJDOH19n/k6SIhjrL8OENWKNrg==" saltValue="l3kzLjmyAeF86uuOTf4jYw==" spinCount="100000" sheet="1" selectLockedCells="1"/>
  <mergeCells count="10">
    <mergeCell ref="C84:H85"/>
    <mergeCell ref="C88:H90"/>
    <mergeCell ref="B2:I2"/>
    <mergeCell ref="C28:H28"/>
    <mergeCell ref="C4:H4"/>
    <mergeCell ref="E70:H70"/>
    <mergeCell ref="C48:H48"/>
    <mergeCell ref="C30:H30"/>
    <mergeCell ref="F53:G53"/>
    <mergeCell ref="C29:H29"/>
  </mergeCells>
  <dataValidations count="2">
    <dataValidation type="list" allowBlank="1" showInputMessage="1" showErrorMessage="1" sqref="E6 E23 E32 E35 E62 E58 E66 E69" xr:uid="{00000000-0002-0000-0200-000000000000}">
      <formula1>"Yes, No"</formula1>
    </dataValidation>
    <dataValidation type="list" allowBlank="1" showInputMessage="1" showErrorMessage="1" sqref="F53" xr:uid="{00000000-0002-0000-0200-000001000000}">
      <formula1>$G$96:$G$102</formula1>
    </dataValidation>
  </dataValidations>
  <hyperlinks>
    <hyperlink ref="C28:H28" r:id="rId1" display="http://www.humanservices.gov.au/customer/services/centrelink/youth-allowance" xr:uid="{00000000-0004-0000-0200-000000000000}"/>
    <hyperlink ref="C29:H29" r:id="rId2" display="A guide to Centrelink payment rates can be found here." xr:uid="{00000000-0004-0000-0200-000001000000}"/>
  </hyperlinks>
  <pageMargins left="0.7" right="0.7" top="0.75" bottom="0.75" header="0.3" footer="0.3"/>
  <pageSetup paperSize="9" scale="55"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76"/>
  <sheetViews>
    <sheetView showGridLines="0" zoomScaleNormal="100" workbookViewId="0">
      <selection activeCell="C13" sqref="C13"/>
    </sheetView>
  </sheetViews>
  <sheetFormatPr defaultRowHeight="15" x14ac:dyDescent="0.25"/>
  <cols>
    <col min="1" max="1" width="3.5703125" customWidth="1"/>
    <col min="2" max="2" width="3.5703125" style="1" customWidth="1"/>
    <col min="3" max="3" width="82.85546875" bestFit="1" customWidth="1"/>
    <col min="4" max="4" width="27.28515625" customWidth="1"/>
    <col min="5" max="5" width="3.5703125" customWidth="1"/>
  </cols>
  <sheetData>
    <row r="2" spans="2:5" ht="21" x14ac:dyDescent="0.35">
      <c r="B2" s="56" t="s">
        <v>68</v>
      </c>
      <c r="C2" s="57"/>
      <c r="D2" s="57"/>
      <c r="E2" s="58"/>
    </row>
    <row r="3" spans="2:5" x14ac:dyDescent="0.25">
      <c r="B3" s="14"/>
      <c r="E3" s="6"/>
    </row>
    <row r="4" spans="2:5" x14ac:dyDescent="0.25">
      <c r="B4" s="14">
        <v>1</v>
      </c>
      <c r="C4" t="s">
        <v>91</v>
      </c>
      <c r="D4" s="37"/>
      <c r="E4" s="6"/>
    </row>
    <row r="5" spans="2:5" x14ac:dyDescent="0.25">
      <c r="B5" s="14"/>
      <c r="C5" s="1" t="str">
        <f>IF(D4="Student","Whilst you are responsible for your fees, you will need to provide your parents income for your application to be considered.","")</f>
        <v/>
      </c>
      <c r="E5" s="6"/>
    </row>
    <row r="6" spans="2:5" x14ac:dyDescent="0.25">
      <c r="B6" s="14"/>
      <c r="C6" s="1" t="str">
        <f>IF(D4="Student","In addition, you alone must demonstrate an income of at least $18,000 to be able to support yourself through College.","")</f>
        <v/>
      </c>
      <c r="E6" s="6"/>
    </row>
    <row r="7" spans="2:5" x14ac:dyDescent="0.25">
      <c r="B7" s="14"/>
      <c r="C7" t="str">
        <f>IF(D4="Parent/Guardian","Continue to the question 2 below.","")</f>
        <v/>
      </c>
      <c r="E7" s="6"/>
    </row>
    <row r="8" spans="2:5" x14ac:dyDescent="0.25">
      <c r="B8" s="14"/>
      <c r="C8" t="str">
        <f>IF(D4="Other","Please give details here:","")</f>
        <v/>
      </c>
      <c r="E8" s="6"/>
    </row>
    <row r="9" spans="2:5" x14ac:dyDescent="0.25">
      <c r="B9" s="14"/>
      <c r="C9" s="66"/>
      <c r="D9" s="67"/>
      <c r="E9" s="6"/>
    </row>
    <row r="10" spans="2:5" x14ac:dyDescent="0.25">
      <c r="B10" s="14"/>
      <c r="E10" s="6"/>
    </row>
    <row r="11" spans="2:5" x14ac:dyDescent="0.25">
      <c r="B11" s="14"/>
      <c r="C11" s="59" t="s">
        <v>34</v>
      </c>
      <c r="D11" s="59"/>
      <c r="E11" s="6"/>
    </row>
    <row r="12" spans="2:5" x14ac:dyDescent="0.25">
      <c r="B12" s="14">
        <v>2</v>
      </c>
      <c r="C12" t="s">
        <v>35</v>
      </c>
      <c r="D12" s="41"/>
      <c r="E12" s="6"/>
    </row>
    <row r="13" spans="2:5" x14ac:dyDescent="0.25">
      <c r="B13" s="14">
        <v>3</v>
      </c>
      <c r="C13" t="s">
        <v>129</v>
      </c>
      <c r="D13" s="68"/>
      <c r="E13" s="6"/>
    </row>
    <row r="14" spans="2:5" x14ac:dyDescent="0.25">
      <c r="B14" s="14"/>
      <c r="D14" s="69"/>
      <c r="E14" s="6"/>
    </row>
    <row r="15" spans="2:5" x14ac:dyDescent="0.25">
      <c r="B15" s="14">
        <v>4</v>
      </c>
      <c r="C15" t="s">
        <v>2</v>
      </c>
      <c r="D15" s="41"/>
      <c r="E15" s="6"/>
    </row>
    <row r="16" spans="2:5" x14ac:dyDescent="0.25">
      <c r="B16" s="14">
        <v>5</v>
      </c>
      <c r="C16" t="s">
        <v>36</v>
      </c>
      <c r="D16" s="41"/>
      <c r="E16" s="6"/>
    </row>
    <row r="17" spans="2:5" x14ac:dyDescent="0.25">
      <c r="B17" s="14"/>
      <c r="E17" s="6"/>
    </row>
    <row r="18" spans="2:5" x14ac:dyDescent="0.25">
      <c r="B18" s="14"/>
      <c r="E18" s="6"/>
    </row>
    <row r="19" spans="2:5" x14ac:dyDescent="0.25">
      <c r="B19" s="14">
        <v>6</v>
      </c>
      <c r="C19" t="s">
        <v>152</v>
      </c>
      <c r="D19" s="40">
        <v>0</v>
      </c>
      <c r="E19" s="6"/>
    </row>
    <row r="20" spans="2:5" x14ac:dyDescent="0.25">
      <c r="B20" s="14"/>
      <c r="D20" t="s">
        <v>37</v>
      </c>
      <c r="E20" s="6"/>
    </row>
    <row r="21" spans="2:5" x14ac:dyDescent="0.25">
      <c r="B21" s="14"/>
      <c r="E21" s="6"/>
    </row>
    <row r="22" spans="2:5" x14ac:dyDescent="0.25">
      <c r="B22" s="14">
        <v>7</v>
      </c>
      <c r="C22" t="s">
        <v>38</v>
      </c>
      <c r="D22" s="42"/>
      <c r="E22" s="6"/>
    </row>
    <row r="23" spans="2:5" x14ac:dyDescent="0.25">
      <c r="B23" s="14">
        <v>8</v>
      </c>
      <c r="C23" t="s">
        <v>39</v>
      </c>
      <c r="D23" s="42"/>
      <c r="E23" s="6"/>
    </row>
    <row r="24" spans="2:5" x14ac:dyDescent="0.25">
      <c r="B24" s="14"/>
      <c r="E24" s="6"/>
    </row>
    <row r="25" spans="2:5" x14ac:dyDescent="0.25">
      <c r="B25" s="14"/>
      <c r="C25" s="54" t="s">
        <v>125</v>
      </c>
      <c r="E25" s="6"/>
    </row>
    <row r="26" spans="2:5" x14ac:dyDescent="0.25">
      <c r="B26" s="14"/>
      <c r="C26" s="54" t="s">
        <v>128</v>
      </c>
      <c r="E26" s="6"/>
    </row>
    <row r="27" spans="2:5" x14ac:dyDescent="0.25">
      <c r="B27" s="14"/>
      <c r="E27" s="6"/>
    </row>
    <row r="28" spans="2:5" x14ac:dyDescent="0.25">
      <c r="B28" s="14">
        <v>9</v>
      </c>
      <c r="C28" t="s">
        <v>102</v>
      </c>
      <c r="D28" s="42"/>
      <c r="E28" s="6"/>
    </row>
    <row r="29" spans="2:5" x14ac:dyDescent="0.25">
      <c r="B29" s="14"/>
      <c r="E29" s="6"/>
    </row>
    <row r="30" spans="2:5" x14ac:dyDescent="0.25">
      <c r="B30" s="14">
        <v>10</v>
      </c>
      <c r="C30" t="s">
        <v>104</v>
      </c>
      <c r="E30" s="6"/>
    </row>
    <row r="31" spans="2:5" x14ac:dyDescent="0.25">
      <c r="B31" s="14"/>
      <c r="C31" t="s">
        <v>105</v>
      </c>
      <c r="E31" s="6"/>
    </row>
    <row r="32" spans="2:5" x14ac:dyDescent="0.25">
      <c r="B32" s="14"/>
      <c r="C32" s="60"/>
      <c r="D32" s="61"/>
      <c r="E32" s="6"/>
    </row>
    <row r="33" spans="2:5" x14ac:dyDescent="0.25">
      <c r="B33" s="14"/>
      <c r="C33" s="62"/>
      <c r="D33" s="63"/>
      <c r="E33" s="6"/>
    </row>
    <row r="34" spans="2:5" x14ac:dyDescent="0.25">
      <c r="B34" s="14"/>
      <c r="E34" s="6"/>
    </row>
    <row r="35" spans="2:5" x14ac:dyDescent="0.25">
      <c r="B35" s="14"/>
      <c r="E35" s="6"/>
    </row>
    <row r="36" spans="2:5" x14ac:dyDescent="0.25">
      <c r="B36" s="14"/>
      <c r="C36" s="59" t="s">
        <v>40</v>
      </c>
      <c r="D36" s="59"/>
      <c r="E36" s="6"/>
    </row>
    <row r="37" spans="2:5" x14ac:dyDescent="0.25">
      <c r="B37" s="14">
        <v>11</v>
      </c>
      <c r="C37" t="s">
        <v>35</v>
      </c>
      <c r="D37" s="43"/>
      <c r="E37" s="6"/>
    </row>
    <row r="38" spans="2:5" x14ac:dyDescent="0.25">
      <c r="B38" s="14">
        <v>12</v>
      </c>
      <c r="C38" t="s">
        <v>129</v>
      </c>
      <c r="D38" s="68"/>
      <c r="E38" s="6"/>
    </row>
    <row r="39" spans="2:5" x14ac:dyDescent="0.25">
      <c r="B39" s="14"/>
      <c r="D39" s="69"/>
      <c r="E39" s="6"/>
    </row>
    <row r="40" spans="2:5" x14ac:dyDescent="0.25">
      <c r="B40" s="14">
        <v>13</v>
      </c>
      <c r="C40" t="s">
        <v>2</v>
      </c>
      <c r="D40" s="43"/>
      <c r="E40" s="6"/>
    </row>
    <row r="41" spans="2:5" x14ac:dyDescent="0.25">
      <c r="B41" s="14">
        <v>14</v>
      </c>
      <c r="C41" t="s">
        <v>36</v>
      </c>
      <c r="D41" s="43"/>
      <c r="E41" s="6"/>
    </row>
    <row r="42" spans="2:5" x14ac:dyDescent="0.25">
      <c r="B42" s="14"/>
      <c r="E42" s="6"/>
    </row>
    <row r="43" spans="2:5" x14ac:dyDescent="0.25">
      <c r="B43" s="14"/>
      <c r="E43" s="6"/>
    </row>
    <row r="44" spans="2:5" x14ac:dyDescent="0.25">
      <c r="B44" s="14">
        <v>15</v>
      </c>
      <c r="C44" t="s">
        <v>152</v>
      </c>
      <c r="D44" s="40">
        <v>0</v>
      </c>
      <c r="E44" s="6"/>
    </row>
    <row r="45" spans="2:5" x14ac:dyDescent="0.25">
      <c r="B45" s="14"/>
      <c r="D45" t="s">
        <v>37</v>
      </c>
      <c r="E45" s="6"/>
    </row>
    <row r="46" spans="2:5" x14ac:dyDescent="0.25">
      <c r="B46" s="14"/>
      <c r="E46" s="6"/>
    </row>
    <row r="47" spans="2:5" x14ac:dyDescent="0.25">
      <c r="B47" s="14">
        <v>16</v>
      </c>
      <c r="C47" t="s">
        <v>38</v>
      </c>
      <c r="D47" s="42"/>
      <c r="E47" s="6"/>
    </row>
    <row r="48" spans="2:5" x14ac:dyDescent="0.25">
      <c r="B48" s="14">
        <v>17</v>
      </c>
      <c r="C48" t="s">
        <v>39</v>
      </c>
      <c r="D48" s="42"/>
      <c r="E48" s="6"/>
    </row>
    <row r="49" spans="2:5" x14ac:dyDescent="0.25">
      <c r="B49" s="14"/>
      <c r="E49" s="6"/>
    </row>
    <row r="50" spans="2:5" x14ac:dyDescent="0.25">
      <c r="B50" s="14"/>
      <c r="C50" s="54" t="s">
        <v>125</v>
      </c>
      <c r="E50" s="6"/>
    </row>
    <row r="51" spans="2:5" x14ac:dyDescent="0.25">
      <c r="B51" s="14"/>
      <c r="C51" s="54" t="s">
        <v>126</v>
      </c>
      <c r="E51" s="6"/>
    </row>
    <row r="52" spans="2:5" x14ac:dyDescent="0.25">
      <c r="B52" s="14"/>
      <c r="E52" s="6"/>
    </row>
    <row r="53" spans="2:5" x14ac:dyDescent="0.25">
      <c r="B53" s="14">
        <v>18</v>
      </c>
      <c r="C53" t="s">
        <v>83</v>
      </c>
      <c r="D53" s="42"/>
      <c r="E53" s="6"/>
    </row>
    <row r="54" spans="2:5" x14ac:dyDescent="0.25">
      <c r="B54" s="14"/>
      <c r="C54" t="s">
        <v>103</v>
      </c>
      <c r="E54" s="6"/>
    </row>
    <row r="55" spans="2:5" x14ac:dyDescent="0.25">
      <c r="B55" s="14"/>
      <c r="E55" s="6"/>
    </row>
    <row r="56" spans="2:5" x14ac:dyDescent="0.25">
      <c r="B56" s="14">
        <v>19</v>
      </c>
      <c r="C56" t="s">
        <v>104</v>
      </c>
      <c r="E56" s="6"/>
    </row>
    <row r="57" spans="2:5" x14ac:dyDescent="0.25">
      <c r="B57" s="14"/>
      <c r="C57" t="s">
        <v>106</v>
      </c>
      <c r="E57" s="6"/>
    </row>
    <row r="58" spans="2:5" x14ac:dyDescent="0.25">
      <c r="B58" s="14"/>
      <c r="C58" s="60"/>
      <c r="D58" s="61"/>
      <c r="E58" s="6"/>
    </row>
    <row r="59" spans="2:5" x14ac:dyDescent="0.25">
      <c r="B59" s="14"/>
      <c r="C59" s="62"/>
      <c r="D59" s="63"/>
      <c r="E59" s="6"/>
    </row>
    <row r="60" spans="2:5" x14ac:dyDescent="0.25">
      <c r="B60" s="14"/>
      <c r="E60" s="6"/>
    </row>
    <row r="61" spans="2:5" x14ac:dyDescent="0.25">
      <c r="B61" s="14"/>
      <c r="E61" s="6"/>
    </row>
    <row r="62" spans="2:5" x14ac:dyDescent="0.25">
      <c r="B62" s="14"/>
      <c r="C62" s="59" t="s">
        <v>41</v>
      </c>
      <c r="D62" s="59"/>
      <c r="E62" s="6"/>
    </row>
    <row r="63" spans="2:5" x14ac:dyDescent="0.25">
      <c r="B63" s="14"/>
      <c r="E63" s="6"/>
    </row>
    <row r="64" spans="2:5" x14ac:dyDescent="0.25">
      <c r="B64" s="14">
        <v>20</v>
      </c>
      <c r="C64" t="s">
        <v>44</v>
      </c>
      <c r="D64" s="40">
        <v>0</v>
      </c>
      <c r="E64" s="6"/>
    </row>
    <row r="65" spans="2:5" x14ac:dyDescent="0.25">
      <c r="B65" s="14">
        <v>21</v>
      </c>
      <c r="C65" t="s">
        <v>42</v>
      </c>
      <c r="D65" s="40">
        <v>0</v>
      </c>
      <c r="E65" s="6"/>
    </row>
    <row r="66" spans="2:5" x14ac:dyDescent="0.25">
      <c r="B66" s="14"/>
      <c r="C66" t="s">
        <v>43</v>
      </c>
      <c r="E66" s="6"/>
    </row>
    <row r="67" spans="2:5" x14ac:dyDescent="0.25">
      <c r="B67" s="14"/>
      <c r="E67" s="6"/>
    </row>
    <row r="68" spans="2:5" x14ac:dyDescent="0.25">
      <c r="B68" s="14">
        <v>22</v>
      </c>
      <c r="C68" t="s">
        <v>107</v>
      </c>
      <c r="E68" s="6"/>
    </row>
    <row r="69" spans="2:5" x14ac:dyDescent="0.25">
      <c r="B69" s="14"/>
      <c r="C69" t="s">
        <v>108</v>
      </c>
      <c r="E69" s="6"/>
    </row>
    <row r="70" spans="2:5" x14ac:dyDescent="0.25">
      <c r="B70" s="14"/>
      <c r="C70" s="60"/>
      <c r="D70" s="61"/>
      <c r="E70" s="6"/>
    </row>
    <row r="71" spans="2:5" x14ac:dyDescent="0.25">
      <c r="B71" s="14"/>
      <c r="C71" s="64"/>
      <c r="D71" s="65"/>
      <c r="E71" s="6"/>
    </row>
    <row r="72" spans="2:5" x14ac:dyDescent="0.25">
      <c r="B72" s="14"/>
      <c r="C72" s="62"/>
      <c r="D72" s="63"/>
      <c r="E72" s="6"/>
    </row>
    <row r="73" spans="2:5" x14ac:dyDescent="0.25">
      <c r="B73" s="14"/>
      <c r="E73" s="6"/>
    </row>
    <row r="74" spans="2:5" ht="34.5" customHeight="1" x14ac:dyDescent="0.25">
      <c r="B74" s="14"/>
      <c r="C74" s="55" t="s">
        <v>89</v>
      </c>
      <c r="D74" s="55"/>
      <c r="E74" s="6"/>
    </row>
    <row r="75" spans="2:5" ht="18.75" x14ac:dyDescent="0.3">
      <c r="B75" s="14"/>
      <c r="C75" s="36"/>
      <c r="E75" s="6"/>
    </row>
    <row r="76" spans="2:5" x14ac:dyDescent="0.25">
      <c r="B76" s="15"/>
      <c r="C76" s="11"/>
      <c r="D76" s="11"/>
      <c r="E76" s="12"/>
    </row>
  </sheetData>
  <sheetProtection selectLockedCells="1"/>
  <mergeCells count="11">
    <mergeCell ref="C74:D74"/>
    <mergeCell ref="B2:E2"/>
    <mergeCell ref="C11:D11"/>
    <mergeCell ref="C36:D36"/>
    <mergeCell ref="C62:D62"/>
    <mergeCell ref="C32:D33"/>
    <mergeCell ref="C58:D59"/>
    <mergeCell ref="C70:D72"/>
    <mergeCell ref="C9:D9"/>
    <mergeCell ref="D13:D14"/>
    <mergeCell ref="D38:D39"/>
  </mergeCells>
  <dataValidations count="1">
    <dataValidation type="list" allowBlank="1" showInputMessage="1" showErrorMessage="1" sqref="D4" xr:uid="{00000000-0002-0000-0300-000000000000}">
      <formula1>"Student, Parent/Guardian, Other"</formula1>
    </dataValidation>
  </dataValidations>
  <pageMargins left="0.7" right="0.7" top="0.75" bottom="0.75" header="0.3" footer="0.3"/>
  <pageSetup paperSize="9" scale="74" orientation="portrait" r:id="rId1"/>
  <rowBreaks count="1" manualBreakCount="1">
    <brk id="35"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
  <sheetViews>
    <sheetView workbookViewId="0">
      <selection activeCell="M23" sqref="M23"/>
    </sheetView>
  </sheetViews>
  <sheetFormatPr defaultRowHeight="15" x14ac:dyDescent="0.25"/>
  <cols>
    <col min="1" max="1" width="12.7109375" customWidth="1"/>
    <col min="2" max="2" width="8.140625" customWidth="1"/>
    <col min="3" max="3" width="14.7109375" customWidth="1"/>
    <col min="4" max="4" width="5.42578125" customWidth="1"/>
    <col min="5" max="5" width="3.7109375" bestFit="1" customWidth="1"/>
    <col min="6" max="6" width="3.7109375" customWidth="1"/>
    <col min="7" max="7" width="10.140625" customWidth="1"/>
    <col min="8" max="8" width="8.140625" customWidth="1"/>
    <col min="9" max="9" width="6.140625" bestFit="1" customWidth="1"/>
    <col min="10" max="10" width="6.7109375" customWidth="1"/>
    <col min="11" max="11" width="6.140625" bestFit="1" customWidth="1"/>
    <col min="12" max="12" width="8.7109375" customWidth="1"/>
    <col min="13" max="13" width="11.5703125" bestFit="1" customWidth="1"/>
    <col min="14" max="14" width="11.140625" customWidth="1"/>
    <col min="15" max="21" width="3.7109375" customWidth="1"/>
  </cols>
  <sheetData>
    <row r="1" spans="1:23" ht="149.25" customHeight="1" x14ac:dyDescent="0.25">
      <c r="A1" s="16" t="s">
        <v>45</v>
      </c>
      <c r="B1" s="16" t="s">
        <v>46</v>
      </c>
      <c r="C1" s="16" t="s">
        <v>47</v>
      </c>
      <c r="D1" s="16" t="s">
        <v>120</v>
      </c>
      <c r="E1" s="16" t="s">
        <v>109</v>
      </c>
      <c r="F1" s="16" t="s">
        <v>53</v>
      </c>
      <c r="G1" s="16" t="s">
        <v>60</v>
      </c>
      <c r="H1" s="16" t="s">
        <v>54</v>
      </c>
      <c r="I1" s="16" t="s">
        <v>59</v>
      </c>
      <c r="J1" s="17" t="s">
        <v>55</v>
      </c>
      <c r="K1" s="16" t="s">
        <v>56</v>
      </c>
      <c r="L1" s="16" t="s">
        <v>57</v>
      </c>
      <c r="M1" s="16" t="s">
        <v>58</v>
      </c>
      <c r="N1" s="16" t="s">
        <v>69</v>
      </c>
      <c r="O1" s="16" t="s">
        <v>70</v>
      </c>
      <c r="P1" s="16" t="s">
        <v>71</v>
      </c>
      <c r="Q1" s="16" t="s">
        <v>72</v>
      </c>
      <c r="R1" s="16" t="s">
        <v>73</v>
      </c>
      <c r="S1" s="16" t="s">
        <v>74</v>
      </c>
      <c r="T1" s="16" t="s">
        <v>131</v>
      </c>
      <c r="U1" s="16" t="s">
        <v>132</v>
      </c>
      <c r="V1" s="16" t="s">
        <v>76</v>
      </c>
      <c r="W1" s="16" t="s">
        <v>75</v>
      </c>
    </row>
    <row r="2" spans="1:23" s="18" customFormat="1" x14ac:dyDescent="0.25">
      <c r="A2" s="18">
        <f>'MEANS-TESTED SCHOLARSHIP'!E4</f>
        <v>0</v>
      </c>
      <c r="B2" s="18">
        <f>'MEANS-TESTED SCHOLARSHIP'!E5</f>
        <v>0</v>
      </c>
      <c r="C2" s="20">
        <f>'MEANS-TESTED SCHOLARSHIP'!E10</f>
        <v>0</v>
      </c>
      <c r="D2" s="20">
        <f>'MEANS-TESTED SCHOLARSHIP'!E11</f>
        <v>0</v>
      </c>
      <c r="E2" s="20"/>
      <c r="F2" s="18">
        <f>PARENTS!D28+PARENTS!D53</f>
        <v>0</v>
      </c>
      <c r="G2" s="19">
        <f>STUDENT!H75</f>
        <v>0</v>
      </c>
      <c r="H2" s="19">
        <f>STUDENT!H21</f>
        <v>0</v>
      </c>
      <c r="I2" s="19">
        <f>STUDENT!H45</f>
        <v>0</v>
      </c>
      <c r="J2" s="19">
        <f>+STUDENT!H59+STUDENT!H63+STUDENT!H67</f>
        <v>0</v>
      </c>
      <c r="K2" s="19">
        <f>'MEANS-TESTED SCHOLARSHIP'!E16</f>
        <v>0</v>
      </c>
      <c r="L2" s="19" t="e">
        <f>STUDENT!H73</f>
        <v>#N/A</v>
      </c>
      <c r="M2" s="19" t="e">
        <f>STUDENT!H77</f>
        <v>#N/A</v>
      </c>
      <c r="N2" s="18">
        <f>'MEANS-TESTED SCHOLARSHIP'!E18</f>
        <v>0</v>
      </c>
      <c r="O2" s="18">
        <f>'MEANS-TESTED SCHOLARSHIP'!E32</f>
        <v>0</v>
      </c>
      <c r="P2" s="18">
        <f>'MEANS-TESTED SCHOLARSHIP'!E33</f>
        <v>0</v>
      </c>
      <c r="Q2" s="18">
        <f>'MEANS-TESTED SCHOLARSHIP'!E34</f>
        <v>0</v>
      </c>
      <c r="R2" s="18">
        <f>'MEANS-TESTED SCHOLARSHIP'!E37</f>
        <v>0</v>
      </c>
      <c r="S2" s="18">
        <f>'MEANS-TESTED SCHOLARSHIP'!E38</f>
        <v>0</v>
      </c>
      <c r="T2" s="18">
        <f>'MEANS-TESTED SCHOLARSHIP'!E39</f>
        <v>0</v>
      </c>
      <c r="U2" s="18">
        <f>'MEANS-TESTED SCHOLARSHIP'!E40</f>
        <v>0</v>
      </c>
      <c r="V2" s="19">
        <f>PARENTS!D19</f>
        <v>0</v>
      </c>
      <c r="W2" s="19">
        <f>PARENTS!D44</f>
        <v>0</v>
      </c>
    </row>
  </sheetData>
  <sheetProtection algorithmName="SHA-512" hashValue="ipBZJbAnNn/qMoRYWAgCnS6+N+pMNmCxDSrMnYq7YEYyYnO6/if4sgvnwbHV6ubvD8mNQxXlM6qEDuT46EKASg==" saltValue="JJBHJtuV6KBAcC0DSI4dNA==" spinCount="100000" sheet="1" objects="1" scenarios="1" selectLockedCells="1" selectUnlockedCells="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1322CC578840459DAC679C731CCC08" ma:contentTypeVersion="16" ma:contentTypeDescription="Create a new document." ma:contentTypeScope="" ma:versionID="556a817c45db867167f7c39bc8e523d0">
  <xsd:schema xmlns:xsd="http://www.w3.org/2001/XMLSchema" xmlns:xs="http://www.w3.org/2001/XMLSchema" xmlns:p="http://schemas.microsoft.com/office/2006/metadata/properties" xmlns:ns2="418b9abd-1518-49f2-a96d-a6f10fbddaeb" xmlns:ns3="2b87f59b-a00b-4020-ae29-39d53dba5255" targetNamespace="http://schemas.microsoft.com/office/2006/metadata/properties" ma:root="true" ma:fieldsID="80a71e251823b9a2fea0f37d2dbdb08c" ns2:_="" ns3:_="">
    <xsd:import namespace="418b9abd-1518-49f2-a96d-a6f10fbddaeb"/>
    <xsd:import namespace="2b87f59b-a00b-4020-ae29-39d53dba52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element ref="ns2:PermissionsComplete" minOccurs="0"/>
                <xsd:element ref="ns2:Shortlist"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8b9abd-1518-49f2-a96d-a6f10fbdda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6e5d993-b6b0-4778-b00a-1153526fbb13"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PermissionsComplete" ma:index="21" nillable="true" ma:displayName="Permissions Complete" ma:default="0" ma:format="Dropdown" ma:internalName="PermissionsComplete">
      <xsd:simpleType>
        <xsd:restriction base="dms:Boolean"/>
      </xsd:simpleType>
    </xsd:element>
    <xsd:element name="Shortlist" ma:index="22" nillable="true" ma:displayName="Shortlist" ma:format="Dropdown" ma:internalName="Shortlist">
      <xsd:simpleType>
        <xsd:restriction base="dms:Choice">
          <xsd:enumeration value="Shortlist"/>
        </xsd:restriction>
      </xsd:simpleType>
    </xsd:element>
    <xsd:element name="Number" ma:index="2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b87f59b-a00b-4020-ae29-39d53dba525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f7bbdb0-e59d-464a-a2bf-621a9e0c8413}" ma:internalName="TaxCatchAll" ma:showField="CatchAllData" ma:web="2b87f59b-a00b-4020-ae29-39d53dba52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8b9abd-1518-49f2-a96d-a6f10fbddaeb">
      <Terms xmlns="http://schemas.microsoft.com/office/infopath/2007/PartnerControls"/>
    </lcf76f155ced4ddcb4097134ff3c332f>
    <TaxCatchAll xmlns="2b87f59b-a00b-4020-ae29-39d53dba5255" xsi:nil="true"/>
    <PermissionsComplete xmlns="418b9abd-1518-49f2-a96d-a6f10fbddaeb">false</PermissionsComplete>
    <Shortlist xmlns="418b9abd-1518-49f2-a96d-a6f10fbddaeb" xsi:nil="true"/>
    <Number xmlns="418b9abd-1518-49f2-a96d-a6f10fbddaeb" xsi:nil="true"/>
  </documentManagement>
</p:properties>
</file>

<file path=customXml/itemProps1.xml><?xml version="1.0" encoding="utf-8"?>
<ds:datastoreItem xmlns:ds="http://schemas.openxmlformats.org/officeDocument/2006/customXml" ds:itemID="{F36FEF38-B010-416D-8FCA-5B473245BB78}">
  <ds:schemaRefs>
    <ds:schemaRef ds:uri="http://schemas.microsoft.com/sharepoint/v3/contenttype/forms"/>
  </ds:schemaRefs>
</ds:datastoreItem>
</file>

<file path=customXml/itemProps2.xml><?xml version="1.0" encoding="utf-8"?>
<ds:datastoreItem xmlns:ds="http://schemas.openxmlformats.org/officeDocument/2006/customXml" ds:itemID="{1A483B10-F265-4F77-82EA-A5C747943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8b9abd-1518-49f2-a96d-a6f10fbddaeb"/>
    <ds:schemaRef ds:uri="2b87f59b-a00b-4020-ae29-39d53dba52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2F0625-9D89-48B7-9BEE-CC157A16283F}">
  <ds:schemaRefs>
    <ds:schemaRef ds:uri="2b87f59b-a00b-4020-ae29-39d53dba5255"/>
    <ds:schemaRef ds:uri="http://www.w3.org/XML/1998/namespace"/>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schemas.microsoft.com/office/2006/metadata/properties"/>
    <ds:schemaRef ds:uri="418b9abd-1518-49f2-a96d-a6f10fbddaeb"/>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MEANS-TESTED SCHOLARSHIP</vt:lpstr>
      <vt:lpstr>STUDENT</vt:lpstr>
      <vt:lpstr>PARENTS</vt:lpstr>
      <vt:lpstr>HIDDEN</vt:lpstr>
      <vt:lpstr>INSTRUCTIONS!Print_Area</vt:lpstr>
      <vt:lpstr>'MEANS-TESTED SCHOLARSHIP'!Print_Area</vt:lpstr>
      <vt:lpstr>PARENTS!Print_Area</vt:lpstr>
      <vt:lpstr>STUDENT!Print_Area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Smith</dc:creator>
  <cp:lastModifiedBy>Mycarla Wilson</cp:lastModifiedBy>
  <cp:lastPrinted>2019-07-03T00:58:41Z</cp:lastPrinted>
  <dcterms:created xsi:type="dcterms:W3CDTF">2014-04-15T22:09:09Z</dcterms:created>
  <dcterms:modified xsi:type="dcterms:W3CDTF">2026-05-25T23:55:45Z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0x010100901322CC578840459DAC679C731CCC08</vt:lpwstr>
  </property>
  <property fmtid="{D5CDD505-2E9C-101B-9397-08002B2CF9AE}" pid="3" name="Order">
    <vt:r8>29146000</vt:r8>
  </property>
  <property fmtid="{D5CDD505-2E9C-101B-9397-08002B2CF9AE}" pid="4" name="MediaServiceImageTags">
    <vt:lpwstr/>
  </property>
</Properties>
</file>