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inance and HR\COVID-19\COVID-19 Hardship Relief Fund\"/>
    </mc:Choice>
  </mc:AlternateContent>
  <workbookProtection workbookAlgorithmName="SHA-512" workbookHashValue="Tpcj9EfDCBydxRszHoJdxc1XZJfJbQWIxrnE9FjNhqJ+EmCFC06HnQfq1vpwbcNVTTzCr431fiot2FdjHndkXA==" workbookSaltValue="UuW5A0Kpb7BTT1LiF3vrgg==" workbookSpinCount="100000" lockStructure="1"/>
  <bookViews>
    <workbookView xWindow="1080" yWindow="0" windowWidth="26385" windowHeight="11445"/>
  </bookViews>
  <sheets>
    <sheet name="INSTRUCTIONS" sheetId="7" r:id="rId1"/>
    <sheet name="CHANGE IN CIRCUMSTANCES" sheetId="8" r:id="rId2"/>
    <sheet name="DETAILS" sheetId="3" r:id="rId3"/>
    <sheet name="STUDENT" sheetId="4" r:id="rId4"/>
    <sheet name="PARENTS" sheetId="5" r:id="rId5"/>
    <sheet name="HIDDEN" sheetId="6" state="hidden" r:id="rId6"/>
  </sheets>
  <definedNames>
    <definedName name="_xlnm.Print_Area" localSheetId="1">'CHANGE IN CIRCUMSTANCES'!$B$2:$F$36</definedName>
    <definedName name="_xlnm.Print_Area" localSheetId="2">DETAILS!$B$2:$F$43</definedName>
    <definedName name="_xlnm.Print_Area" localSheetId="0">INSTRUCTIONS!$B$2:$D$27</definedName>
    <definedName name="_xlnm.Print_Area" localSheetId="4">PARENTS!$B$2:$H$84</definedName>
    <definedName name="_xlnm.Print_Area" localSheetId="3">STUDENT!$B$2:$P$100</definedName>
  </definedNames>
  <calcPr calcId="162913"/>
</workbook>
</file>

<file path=xl/calcChain.xml><?xml version="1.0" encoding="utf-8"?>
<calcChain xmlns="http://schemas.openxmlformats.org/spreadsheetml/2006/main">
  <c r="H51" i="4" l="1"/>
  <c r="H35" i="4"/>
  <c r="N51" i="4" l="1"/>
  <c r="D16" i="8" l="1"/>
  <c r="H22" i="4" l="1"/>
  <c r="H17" i="4"/>
  <c r="H16" i="4"/>
  <c r="Y2" i="6" l="1"/>
  <c r="X2" i="6"/>
  <c r="C10" i="5"/>
  <c r="C9" i="5"/>
  <c r="C8" i="5"/>
  <c r="C7" i="5"/>
  <c r="C8" i="4"/>
  <c r="C7" i="4"/>
  <c r="N83" i="4"/>
  <c r="N79" i="4" l="1"/>
  <c r="N75" i="4"/>
  <c r="N71" i="4"/>
  <c r="N67" i="4"/>
  <c r="N59" i="4"/>
  <c r="N81" i="4" s="1"/>
  <c r="N49" i="4"/>
  <c r="N48" i="4"/>
  <c r="N47" i="4"/>
  <c r="N42" i="4"/>
  <c r="N39" i="4"/>
  <c r="N28" i="4"/>
  <c r="N29" i="4" s="1"/>
  <c r="N20" i="4"/>
  <c r="N19" i="4"/>
  <c r="N18" i="4"/>
  <c r="N16" i="4"/>
  <c r="N14" i="4"/>
  <c r="N13" i="4"/>
  <c r="N22" i="4" l="1"/>
  <c r="H14" i="4"/>
  <c r="N85" i="4" l="1"/>
  <c r="J2" i="6"/>
  <c r="H18" i="4"/>
  <c r="D2" i="6" l="1"/>
  <c r="D16" i="3"/>
  <c r="H59" i="4" l="1"/>
  <c r="D14" i="3"/>
  <c r="P2" i="6"/>
  <c r="C79" i="4"/>
  <c r="C78" i="4"/>
  <c r="C75" i="4"/>
  <c r="C71" i="4"/>
  <c r="C67" i="4"/>
  <c r="C42" i="4"/>
  <c r="C39" i="4"/>
  <c r="C25" i="4"/>
  <c r="C26" i="4"/>
  <c r="V2" i="6"/>
  <c r="Z2" i="6" s="1"/>
  <c r="W2" i="6"/>
  <c r="AA2" i="6" s="1"/>
  <c r="F2" i="6"/>
  <c r="H19" i="4"/>
  <c r="H2" i="6"/>
  <c r="U2" i="6"/>
  <c r="T2" i="6"/>
  <c r="S2" i="6"/>
  <c r="R2" i="6"/>
  <c r="Q2" i="6"/>
  <c r="M2" i="6"/>
  <c r="B2" i="6"/>
  <c r="A2" i="6"/>
  <c r="C2" i="6"/>
  <c r="H83" i="4"/>
  <c r="G2" i="6" s="1"/>
  <c r="H79" i="4"/>
  <c r="H67" i="4"/>
  <c r="H71" i="4"/>
  <c r="H75" i="4"/>
  <c r="H49" i="4"/>
  <c r="H48" i="4"/>
  <c r="H47" i="4"/>
  <c r="H42" i="4"/>
  <c r="H39" i="4"/>
  <c r="H28" i="4"/>
  <c r="H29" i="4" s="1"/>
  <c r="H20" i="4"/>
  <c r="H13" i="4"/>
  <c r="H60" i="4" l="1"/>
  <c r="H61" i="4" s="1"/>
  <c r="L2" i="6"/>
  <c r="H81" i="4" l="1"/>
  <c r="N2" i="6" s="1"/>
  <c r="I2" i="6"/>
  <c r="K2" i="6" s="1"/>
  <c r="H85" i="4" l="1"/>
  <c r="O2" i="6" s="1"/>
</calcChain>
</file>

<file path=xl/sharedStrings.xml><?xml version="1.0" encoding="utf-8"?>
<sst xmlns="http://schemas.openxmlformats.org/spreadsheetml/2006/main" count="223" uniqueCount="173">
  <si>
    <t>Surname</t>
  </si>
  <si>
    <t>Given Name</t>
  </si>
  <si>
    <t>Contact Phone Number</t>
  </si>
  <si>
    <t>Email Address</t>
  </si>
  <si>
    <t>Gender</t>
  </si>
  <si>
    <t>What type of university fees do you pay?</t>
  </si>
  <si>
    <t>INCOME</t>
  </si>
  <si>
    <t>EXAMPLE:</t>
  </si>
  <si>
    <t>During the semester you will work 10 hours a week and earn $25 per hour</t>
  </si>
  <si>
    <t>Semester 2 - estimate for 17 weeks</t>
  </si>
  <si>
    <t>After Semester 2 - estimate for 4 weeks</t>
  </si>
  <si>
    <t>Total Employment Income</t>
  </si>
  <si>
    <t>Do you receive fortnightly Centrelink payments?</t>
  </si>
  <si>
    <t>per week</t>
  </si>
  <si>
    <t>per year</t>
  </si>
  <si>
    <t>Do you receive money in the form of an allowance?</t>
  </si>
  <si>
    <t>Estimate your weekly earnings only below:</t>
  </si>
  <si>
    <t xml:space="preserve"> x 17</t>
  </si>
  <si>
    <t xml:space="preserve"> x 4</t>
  </si>
  <si>
    <t>Do you have any personal savings?</t>
  </si>
  <si>
    <t>Other Income</t>
  </si>
  <si>
    <t>Total Income</t>
  </si>
  <si>
    <t>EXPENSES</t>
  </si>
  <si>
    <t>Standard Expenses / Basic Living Costs</t>
  </si>
  <si>
    <t>Are you intending to travel home in the break?</t>
  </si>
  <si>
    <t>Vehicle Expenses</t>
  </si>
  <si>
    <t>Do you own a car or motorbike?</t>
  </si>
  <si>
    <t>Computer Expenses</t>
  </si>
  <si>
    <t>Do you need to purchase a computer to use for your studies?</t>
  </si>
  <si>
    <t>Total Expenses</t>
  </si>
  <si>
    <t xml:space="preserve">Your Position   </t>
  </si>
  <si>
    <t xml:space="preserve">Parental Assistance   </t>
  </si>
  <si>
    <t>Parent / Guardian 1</t>
  </si>
  <si>
    <t>Full Name</t>
  </si>
  <si>
    <t>Marital Status</t>
  </si>
  <si>
    <t>Enter in Australian dollars (AUD)</t>
  </si>
  <si>
    <t>If not AUD, what currency are you paid in?</t>
  </si>
  <si>
    <t xml:space="preserve">Advise what conversion rate you have used </t>
  </si>
  <si>
    <t>Parent / Guardian 2</t>
  </si>
  <si>
    <t>College Fees and Student Allowance</t>
  </si>
  <si>
    <t>How much do you give the student an allowance for living costs and general spending?</t>
  </si>
  <si>
    <t xml:space="preserve"> (Enter this amount as a weekly amount)</t>
  </si>
  <si>
    <t>What combined amount do you intend to pay towards the College fees?</t>
  </si>
  <si>
    <t>SURNAME</t>
  </si>
  <si>
    <t>GIVEN NAME</t>
  </si>
  <si>
    <t>LOCATION</t>
  </si>
  <si>
    <t>eligible for assistance from these funds.</t>
  </si>
  <si>
    <t>All applicants</t>
  </si>
  <si>
    <t>Are you a third year undergraduate or later?</t>
  </si>
  <si>
    <t>Do you identify as Indigenous Australian?</t>
  </si>
  <si>
    <t>Australian Applicants Only</t>
  </si>
  <si>
    <t># DEPENDENTS</t>
  </si>
  <si>
    <t>EMPLOYMENT INCOME</t>
  </si>
  <si>
    <t>NON-STANDARD EXPENSES (EXCL UNI FEES)</t>
  </si>
  <si>
    <t>UNIVERSITY FEES</t>
  </si>
  <si>
    <t>TOTAL EXPENSES</t>
  </si>
  <si>
    <t>BUDGET DEFICIT</t>
  </si>
  <si>
    <t>EXPECTED INCOME</t>
  </si>
  <si>
    <t>PARENTAL ASSISTANCE</t>
  </si>
  <si>
    <t xml:space="preserve">Which option best describes your home's location? </t>
  </si>
  <si>
    <t>Full fee domestic (no deferral)</t>
  </si>
  <si>
    <t>Full scholarship</t>
  </si>
  <si>
    <t>HECS deferral</t>
  </si>
  <si>
    <t>Other</t>
  </si>
  <si>
    <t>STUDENTS TO COMPLETE THIS SECTION</t>
  </si>
  <si>
    <t>PARENTS / GUARDIANS TO COMPLETE THIS SECTION</t>
  </si>
  <si>
    <t>COURSE</t>
  </si>
  <si>
    <t>YEAR LEVEL</t>
  </si>
  <si>
    <t>3RD YEAR OR ABOVE?</t>
  </si>
  <si>
    <t>INDIGENOUS</t>
  </si>
  <si>
    <t>GOVERNMENT SCHOOL</t>
  </si>
  <si>
    <t>RURAL &amp; REGIONAL HOME</t>
  </si>
  <si>
    <t>P2 INCOME</t>
  </si>
  <si>
    <t>P1 INCOME</t>
  </si>
  <si>
    <t>Full fee international</t>
  </si>
  <si>
    <t>The following questions relate to certain scholarship and bursary funds donated to assist students</t>
  </si>
  <si>
    <t>from specific backgrounds, faculties, or areas. Your responses will help us to determine if you are</t>
  </si>
  <si>
    <t>per fortnight</t>
  </si>
  <si>
    <t>We understand that every student has different circumstances, however from our experience we've estimated a living cost of:</t>
  </si>
  <si>
    <t>Provide information below that is not included in the above amounts. You may be asked to provide proof of any figures listed below.</t>
  </si>
  <si>
    <t xml:space="preserve">How many family members are dependent on this salary? </t>
  </si>
  <si>
    <t xml:space="preserve">To find out your eligibility for Centrelink and how much you can receive, click this link. 
</t>
  </si>
  <si>
    <t>You will need to print off a screenshot of the Centrelink estimate and attach to your application.</t>
  </si>
  <si>
    <t>All information supplied in this application will be treated in the strictest confidence. Your information will be used by the Principal, Registrar and members of the Executive Team to determine the level of support provided to students.</t>
  </si>
  <si>
    <t>Please proceed to the Parents' Tab</t>
  </si>
  <si>
    <t>Please proceed to the Student's tab</t>
  </si>
  <si>
    <t>Who is financially responsible for paying your semester fees?</t>
  </si>
  <si>
    <t>Did you attend a government secondary school for the final 2 years of school?</t>
  </si>
  <si>
    <t>Is your home town considered rural, regional or remote?</t>
  </si>
  <si>
    <t>2.</t>
  </si>
  <si>
    <t xml:space="preserve">1. </t>
  </si>
  <si>
    <t>3.</t>
  </si>
  <si>
    <t>Email your excel file and scanned PDF documentation to the Registrar at E: registrar@standrewscollege.edu.au</t>
  </si>
  <si>
    <r>
      <rPr>
        <u/>
        <sz val="11"/>
        <color theme="1"/>
        <rFont val="Calibri"/>
        <family val="2"/>
        <scheme val="minor"/>
      </rPr>
      <t xml:space="preserve">To submit your completed application: </t>
    </r>
    <r>
      <rPr>
        <sz val="11"/>
        <color theme="1"/>
        <rFont val="Calibri"/>
        <family val="2"/>
        <scheme val="minor"/>
      </rPr>
      <t xml:space="preserve">
Save it with the following format: SURNAME FIRST-INITIAL "Application". For example, if your name is John Smith, then save your file as: SMITH J Application.xlsx</t>
    </r>
  </si>
  <si>
    <t>If you have previously submitted a financial assistance application, it is compulsory that you detail what has changed since your original</t>
  </si>
  <si>
    <r>
      <t>How many family members are dependent on this salary? (</t>
    </r>
    <r>
      <rPr>
        <b/>
        <sz val="11"/>
        <color theme="1"/>
        <rFont val="Calibri"/>
        <family val="2"/>
        <scheme val="minor"/>
      </rPr>
      <t>INCLUDING</t>
    </r>
    <r>
      <rPr>
        <sz val="11"/>
        <color theme="1"/>
        <rFont val="Calibri"/>
        <family val="2"/>
        <scheme val="minor"/>
      </rPr>
      <t xml:space="preserve"> parents and yourself)</t>
    </r>
  </si>
  <si>
    <r>
      <t>(</t>
    </r>
    <r>
      <rPr>
        <b/>
        <sz val="11"/>
        <color theme="1"/>
        <rFont val="Calibri"/>
        <family val="2"/>
        <scheme val="minor"/>
      </rPr>
      <t>EXCLUDE</t>
    </r>
    <r>
      <rPr>
        <sz val="11"/>
        <color theme="1"/>
        <rFont val="Calibri"/>
        <family val="2"/>
        <scheme val="minor"/>
      </rPr>
      <t xml:space="preserve"> dependants already counted by Parent/Guardian 1 at Q9)</t>
    </r>
  </si>
  <si>
    <t xml:space="preserve"> (Use 25 words or less)</t>
  </si>
  <si>
    <t>(Use 25 words or less)</t>
  </si>
  <si>
    <t xml:space="preserve"> (Do not exceed the 3 lines below). Or you are welcome to attach a letter with this application.</t>
  </si>
  <si>
    <t>FINANCIALLY INDEPENDENT?</t>
  </si>
  <si>
    <t>Freshers</t>
  </si>
  <si>
    <t>2nd Year</t>
  </si>
  <si>
    <t>3rd Year</t>
  </si>
  <si>
    <t>4th/5th Year</t>
  </si>
  <si>
    <t>PG</t>
  </si>
  <si>
    <t>Are you a graduate/post-graduate student?</t>
  </si>
  <si>
    <t>Sydney Metro</t>
  </si>
  <si>
    <t xml:space="preserve">Rural / Regional </t>
  </si>
  <si>
    <t>Interstate</t>
  </si>
  <si>
    <t xml:space="preserve">Overseas </t>
  </si>
  <si>
    <t>What is the postcode of your home address?</t>
  </si>
  <si>
    <t>POSTCODE</t>
  </si>
  <si>
    <t xml:space="preserve"> x 6</t>
  </si>
  <si>
    <t>What university course will you study in 2020?</t>
  </si>
  <si>
    <t>What year level will you be in at University in 2020?</t>
  </si>
  <si>
    <t>Will you have paid employment in 2020?</t>
  </si>
  <si>
    <t>A guide to Centrelink payment rates can be found here.</t>
  </si>
  <si>
    <t>During the mid-year winter vacation you will work 25 hours s a week earning $25 per hour</t>
  </si>
  <si>
    <t>Mid-year winter vacation - estimate for 6 weeks</t>
  </si>
  <si>
    <t>Do you have any other outstanding debts repayable in 2020?</t>
  </si>
  <si>
    <t>Gross Income (before tax) for financial year ended 30 June 2019?</t>
  </si>
  <si>
    <t>PAYG Payment Summary or MyGov report as evidence of annual income</t>
  </si>
  <si>
    <t>Occupation Details (Title, Company, Industry as applicable)</t>
  </si>
  <si>
    <r>
      <t xml:space="preserve">application. </t>
    </r>
    <r>
      <rPr>
        <sz val="11"/>
        <color theme="1"/>
        <rFont val="Calibri"/>
        <family val="2"/>
        <scheme val="minor"/>
      </rPr>
      <t>(Use 25 words or less)</t>
    </r>
  </si>
  <si>
    <t>Centerlink Information and services to help you if you’re affected by coronavirus (COVID-19)</t>
  </si>
  <si>
    <t>COVID-19 Financial assistance for people affected by coronavirus</t>
  </si>
  <si>
    <t xml:space="preserve">If previously applied for Bursary Assistance - Provide information previously supplied in your application
</t>
  </si>
  <si>
    <t>If previously applied for Bursary Assistance - Provide information previously supplied in your application</t>
  </si>
  <si>
    <r>
      <t>Detail any additional information that you believe is relevant to your income / personal financial situation due to COVID-19.</t>
    </r>
    <r>
      <rPr>
        <sz val="11"/>
        <color theme="1"/>
        <rFont val="Calibri"/>
        <family val="2"/>
        <scheme val="minor"/>
      </rPr>
      <t xml:space="preserve"> (Use 25 words or less)</t>
    </r>
  </si>
  <si>
    <t>Detail any additional information that you believe is relevant to your income/financial situation due to COVID-19.</t>
  </si>
  <si>
    <t>Original - P1 INCOME</t>
  </si>
  <si>
    <t>Original - P2 INCOME</t>
  </si>
  <si>
    <t>Change in - P1 INCOME</t>
  </si>
  <si>
    <t>Change in - P2 INCOME</t>
  </si>
  <si>
    <t>Original - EXPECTED INCOME</t>
  </si>
  <si>
    <t>Change in - EXPECTED INCOME</t>
  </si>
  <si>
    <t>Semester 1 - Before leaving College</t>
  </si>
  <si>
    <t xml:space="preserve"> x 5</t>
  </si>
  <si>
    <t xml:space="preserve"> x 12</t>
  </si>
  <si>
    <t>Semester 1 - Post leaving College</t>
  </si>
  <si>
    <t>You will need to print off a screenshot of the Centrelink JobSeeker Payment estimate and attach to your application.</t>
  </si>
  <si>
    <t>Centrelink - Youth Allowance</t>
  </si>
  <si>
    <t>JobSeeker or JobKeeper</t>
  </si>
  <si>
    <t>List any other income from scholarships and/or bursaries that you expect to receive. These may be from the University, Centrelink, other sources or a combination of these.</t>
  </si>
  <si>
    <t>&lt;Enter name of scholarship/bursary here&gt;</t>
  </si>
  <si>
    <t>Note - for this relief fund application to be accepted, 'Your Position' must not be more than -$25,000. Eg, a loss of -$28,000 indicates that you will</t>
  </si>
  <si>
    <t xml:space="preserve">             not be able to meet your financial commitments to the College, even with financial assistance.</t>
  </si>
  <si>
    <r>
      <t xml:space="preserve">First Time Applying for Financial Assistance 
</t>
    </r>
    <r>
      <rPr>
        <b/>
        <u/>
        <sz val="11"/>
        <color theme="1"/>
        <rFont val="Calibri"/>
        <family val="2"/>
        <scheme val="minor"/>
      </rPr>
      <t>or</t>
    </r>
    <r>
      <rPr>
        <b/>
        <sz val="11"/>
        <color theme="1"/>
        <rFont val="Calibri"/>
        <family val="2"/>
        <scheme val="minor"/>
      </rPr>
      <t xml:space="preserve"> If previously applied -
Current Information as at May 2020</t>
    </r>
  </si>
  <si>
    <t>THIS APPLICATION IS NOW COMPLETE. PLEASE REVIEW 'YOUR POSITION' ON THE 'STUDENT' TAB TO ENSURE YOU ARE ELIGIBLE FOR CONSIDERATION FOR FINANCIAL SUPPORT.</t>
  </si>
  <si>
    <t>Estimated Gross Income (before tax) for financial period January to December 2020?</t>
  </si>
  <si>
    <t>Please sign the applicants declaration and attach your most recent ATO Assessment Notice,</t>
  </si>
  <si>
    <t>Please attach your most recent payslip or evidence of loss of income (e.g. Stand down letter)</t>
  </si>
  <si>
    <t>Please sign the applicants declaration and attach your most recent ATO Assessment Notice, 
PAYG Payment Summary or MyGov report as evidence of annual income</t>
  </si>
  <si>
    <t xml:space="preserve">Please add any additional comments not included above that are relevant to your income/financial situation due to COVID-19. </t>
  </si>
  <si>
    <t>less Sem 1 Rebate</t>
  </si>
  <si>
    <t>Fees Annually</t>
  </si>
  <si>
    <t>College Fees Annually (Net of Rebate)</t>
  </si>
  <si>
    <t>Please proceed to the Change in Circumstances tab</t>
  </si>
  <si>
    <t>The final decision about the awarding of COVID-19 Relief Fund support remains at the discretion of the Principal.</t>
  </si>
  <si>
    <t>Print, sign and scan the declaration page. You can also scan your supporting documentation. Please save those documents in the same format as your application, eg, SMITH J declaration.pdf, SMITH J Centrelink.pdf, SMITH J Parents Tax Assessment.pdf</t>
  </si>
  <si>
    <t xml:space="preserve">In order to fairly determine the most appropriate level of assistance for all students, we need to collect all the information requested. Where requested, you will need to provide supporting documentation regarding your financial circumstances. </t>
  </si>
  <si>
    <r>
      <t xml:space="preserve">If you believe that you will require COVID-19 assistance, please fill in the following application and </t>
    </r>
    <r>
      <rPr>
        <b/>
        <sz val="11"/>
        <color theme="1"/>
        <rFont val="Calibri"/>
        <family val="2"/>
        <scheme val="minor"/>
      </rPr>
      <t>submit to the Registrar no later than 31 May 2020</t>
    </r>
    <r>
      <rPr>
        <sz val="11"/>
        <color theme="1"/>
        <rFont val="Calibri"/>
        <family val="2"/>
        <scheme val="minor"/>
      </rPr>
      <t>.</t>
    </r>
  </si>
  <si>
    <t xml:space="preserve">The amount of additional relief funds will depend upon the generosity of our community, either through families who have donated their fee rebates back to the College, or by others in our community donatiing to the Relief Fund. </t>
  </si>
  <si>
    <t>As part of our commitment to support families who have felt the econonomic and financial damage caused by COVID-19, St Andrew's College has established a COVID-19 Relief Fund to provide a higher level of relief based on need. This fund will increase the previously offered $1.5 million in Scholarships and Bursaries, and use existing processes to consider the necessitous cirmstances of each family and the College's financial capacity.</t>
  </si>
  <si>
    <t>COVID-19 Relief Fund</t>
  </si>
  <si>
    <t>Please proceed to the Details tab</t>
  </si>
  <si>
    <t>Please start the application by outlining the specific change in your family circumstances that necessitate financial relief.</t>
  </si>
  <si>
    <t>We will do everything we can to support all students who apply for assistance. However, based on whatever amount of Relief Funds become available it may be necessary to allocate relief based on the most need. It will be at the Principal's sole discretion to determine the range of factors to be used in the assessment of most need.</t>
  </si>
  <si>
    <t xml:space="preserve">In order for the College to understand the impact that COVID-19 has had upon each student, it will need to understand how individual circumstances have changed, or are expected to change in the future. This may include changes in financial circumstances, living arrangements, travel restrictions, or other unforeseen impacts. </t>
  </si>
  <si>
    <t>FAMILY TO COMPLETE THIS SECTION</t>
  </si>
  <si>
    <t>No. of payments</t>
  </si>
  <si>
    <t>Total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</si>
</sst>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_-;\-&quot;$&quot;* #,##0_-;_-&quot;$&quot;* &quot;-&quot;??_-;_-@_-"/>
    <numFmt numFmtId="165"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b/>
      <i/>
      <sz val="11"/>
      <color rgb="FFFF0000"/>
      <name val="Calibri"/>
      <family val="2"/>
      <scheme val="minor"/>
    </font>
    <font>
      <i/>
      <sz val="11"/>
      <name val="Calibri"/>
      <family val="2"/>
      <scheme val="minor"/>
    </font>
    <font>
      <b/>
      <i/>
      <sz val="12"/>
      <color theme="1"/>
      <name val="Calibri"/>
      <family val="2"/>
      <scheme val="minor"/>
    </font>
    <font>
      <b/>
      <i/>
      <sz val="14"/>
      <color theme="1"/>
      <name val="Calibri"/>
      <family val="2"/>
      <scheme val="minor"/>
    </font>
    <font>
      <b/>
      <i/>
      <sz val="14"/>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02">
    <xf numFmtId="0" fontId="0" fillId="0" borderId="0" xfId="0"/>
    <xf numFmtId="0" fontId="2" fillId="0" borderId="0" xfId="0" applyFont="1"/>
    <xf numFmtId="164" fontId="0" fillId="0" borderId="1" xfId="1" applyNumberFormat="1" applyFont="1" applyBorder="1"/>
    <xf numFmtId="164" fontId="2" fillId="0" borderId="1" xfId="0" applyNumberFormat="1" applyFont="1" applyBorder="1"/>
    <xf numFmtId="164" fontId="2" fillId="0" borderId="1" xfId="1" applyNumberFormat="1" applyFont="1" applyBorder="1"/>
    <xf numFmtId="0" fontId="0" fillId="0" borderId="0" xfId="0" applyBorder="1"/>
    <xf numFmtId="0" fontId="0" fillId="0" borderId="0" xfId="0" applyBorder="1" applyAlignment="1">
      <alignment horizontal="center"/>
    </xf>
    <xf numFmtId="0" fontId="0" fillId="0" borderId="6" xfId="0" applyBorder="1"/>
    <xf numFmtId="0" fontId="0" fillId="0" borderId="10" xfId="0" applyBorder="1"/>
    <xf numFmtId="164" fontId="0" fillId="0" borderId="0" xfId="1" applyNumberFormat="1" applyFont="1" applyBorder="1"/>
    <xf numFmtId="0" fontId="2" fillId="0" borderId="0" xfId="0" applyFont="1" applyBorder="1"/>
    <xf numFmtId="0" fontId="0" fillId="0" borderId="0" xfId="0" applyBorder="1" applyAlignment="1">
      <alignment horizontal="right"/>
    </xf>
    <xf numFmtId="0" fontId="2" fillId="0" borderId="0" xfId="0" applyFont="1" applyBorder="1" applyAlignment="1">
      <alignment horizontal="right"/>
    </xf>
    <xf numFmtId="0" fontId="0" fillId="0" borderId="7" xfId="0" applyBorder="1"/>
    <xf numFmtId="0" fontId="0" fillId="0" borderId="13" xfId="0" applyBorder="1"/>
    <xf numFmtId="0" fontId="0" fillId="0" borderId="11" xfId="0" applyBorder="1"/>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0" xfId="0" applyFont="1" applyAlignment="1">
      <alignment horizontal="center" vertical="center" textRotation="90"/>
    </xf>
    <xf numFmtId="0" fontId="2" fillId="0" borderId="0" xfId="0" applyFont="1" applyAlignment="1">
      <alignment horizontal="center" vertical="center" textRotation="90" wrapText="1"/>
    </xf>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horizontal="left"/>
    </xf>
    <xf numFmtId="0" fontId="3" fillId="0" borderId="0" xfId="0" applyFont="1" applyBorder="1"/>
    <xf numFmtId="164" fontId="3" fillId="0" borderId="1" xfId="1" applyNumberFormat="1" applyFont="1" applyBorder="1"/>
    <xf numFmtId="0" fontId="6" fillId="0" borderId="0" xfId="0" applyFont="1" applyBorder="1"/>
    <xf numFmtId="0" fontId="0" fillId="0" borderId="0" xfId="0" applyAlignment="1">
      <alignment wrapText="1"/>
    </xf>
    <xf numFmtId="0" fontId="7" fillId="0" borderId="0" xfId="0" applyFont="1" applyBorder="1"/>
    <xf numFmtId="0" fontId="0" fillId="0" borderId="0" xfId="0" applyBorder="1" applyAlignment="1">
      <alignment wrapTex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wrapText="1"/>
    </xf>
    <xf numFmtId="164" fontId="0" fillId="0" borderId="1" xfId="1" applyNumberFormat="1" applyFont="1" applyFill="1" applyBorder="1"/>
    <xf numFmtId="0" fontId="9" fillId="0" borderId="21" xfId="0" applyFont="1" applyBorder="1" applyAlignment="1">
      <alignment horizontal="right"/>
    </xf>
    <xf numFmtId="0" fontId="9" fillId="0" borderId="11" xfId="0" applyFont="1" applyBorder="1" applyAlignment="1">
      <alignment horizontal="right"/>
    </xf>
    <xf numFmtId="0" fontId="10" fillId="0" borderId="11" xfId="0" applyFont="1" applyBorder="1" applyAlignment="1">
      <alignment horizontal="right"/>
    </xf>
    <xf numFmtId="0" fontId="11" fillId="0" borderId="0" xfId="0" applyFont="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right"/>
      <protection locked="0"/>
    </xf>
    <xf numFmtId="164" fontId="0" fillId="4" borderId="1" xfId="1" applyNumberFormat="1" applyFont="1" applyFill="1" applyBorder="1" applyAlignment="1" applyProtection="1">
      <protection locked="0"/>
    </xf>
    <xf numFmtId="164" fontId="0" fillId="4" borderId="1" xfId="1" applyNumberFormat="1" applyFont="1" applyFill="1" applyBorder="1" applyProtection="1">
      <protection locked="0"/>
    </xf>
    <xf numFmtId="0" fontId="0" fillId="4" borderId="5" xfId="0" applyFill="1" applyBorder="1" applyAlignment="1" applyProtection="1">
      <alignment horizontal="center"/>
      <protection locked="0"/>
    </xf>
    <xf numFmtId="0" fontId="0" fillId="4" borderId="1" xfId="0" applyFill="1" applyBorder="1" applyProtection="1">
      <protection locked="0"/>
    </xf>
    <xf numFmtId="0" fontId="0" fillId="4" borderId="5" xfId="0" applyFill="1" applyBorder="1" applyProtection="1">
      <protection locked="0"/>
    </xf>
    <xf numFmtId="0" fontId="0" fillId="0" borderId="0" xfId="0" applyBorder="1" applyProtection="1"/>
    <xf numFmtId="0" fontId="0" fillId="0" borderId="17" xfId="0" applyBorder="1" applyAlignment="1">
      <alignment horizontal="right" vertical="top"/>
    </xf>
    <xf numFmtId="0" fontId="2" fillId="0" borderId="17" xfId="0" applyFont="1" applyBorder="1" applyAlignment="1">
      <alignment horizontal="right" vertical="top"/>
    </xf>
    <xf numFmtId="0" fontId="0" fillId="0" borderId="0" xfId="0" applyBorder="1" applyAlignment="1">
      <alignment vertical="top" wrapText="1"/>
    </xf>
    <xf numFmtId="0" fontId="0" fillId="0" borderId="0" xfId="0" applyFill="1" applyBorder="1"/>
    <xf numFmtId="164" fontId="0" fillId="0" borderId="4" xfId="1" applyNumberFormat="1" applyFont="1" applyBorder="1"/>
    <xf numFmtId="165" fontId="0" fillId="0" borderId="0" xfId="0" applyNumberFormat="1"/>
    <xf numFmtId="0" fontId="5" fillId="0" borderId="0" xfId="2" applyAlignment="1" applyProtection="1">
      <alignment horizontal="center" vertical="center"/>
      <protection locked="0"/>
    </xf>
    <xf numFmtId="0" fontId="3" fillId="0" borderId="0" xfId="0" applyFont="1" applyAlignment="1">
      <alignment horizontal="center" wrapText="1"/>
    </xf>
    <xf numFmtId="0" fontId="0" fillId="4" borderId="5" xfId="0" applyFill="1" applyBorder="1" applyAlignment="1" applyProtection="1">
      <alignment horizontal="center"/>
      <protection locked="0"/>
    </xf>
    <xf numFmtId="164" fontId="3" fillId="0" borderId="0" xfId="1" applyNumberFormat="1" applyFont="1" applyBorder="1"/>
    <xf numFmtId="164" fontId="0" fillId="0" borderId="0" xfId="1" applyNumberFormat="1" applyFont="1" applyFill="1" applyBorder="1"/>
    <xf numFmtId="164" fontId="2" fillId="0" borderId="0" xfId="0" applyNumberFormat="1" applyFont="1" applyBorder="1"/>
    <xf numFmtId="164" fontId="2" fillId="0" borderId="0" xfId="1" applyNumberFormat="1" applyFont="1" applyBorder="1"/>
    <xf numFmtId="0" fontId="2" fillId="0" borderId="0" xfId="0" applyFont="1" applyFill="1" applyBorder="1" applyAlignment="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wrapText="1"/>
      <protection locked="0"/>
    </xf>
    <xf numFmtId="0" fontId="2" fillId="0" borderId="0" xfId="0" applyFont="1" applyFill="1" applyBorder="1" applyAlignment="1"/>
    <xf numFmtId="0" fontId="0" fillId="0" borderId="12" xfId="0" applyBorder="1"/>
    <xf numFmtId="0" fontId="2" fillId="0" borderId="6"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0" fillId="0" borderId="0" xfId="0" applyAlignment="1">
      <alignment vertical="top"/>
    </xf>
    <xf numFmtId="0" fontId="2" fillId="3" borderId="2" xfId="0" applyFont="1" applyFill="1" applyBorder="1" applyAlignment="1">
      <alignment vertical="top" wrapText="1"/>
    </xf>
    <xf numFmtId="0" fontId="3" fillId="4" borderId="1" xfId="0" applyFont="1" applyFill="1" applyBorder="1" applyAlignment="1" applyProtection="1">
      <alignment horizontal="left"/>
      <protection locked="0"/>
    </xf>
    <xf numFmtId="0" fontId="0" fillId="5" borderId="6" xfId="0" applyFill="1" applyBorder="1"/>
    <xf numFmtId="0" fontId="0" fillId="5" borderId="0" xfId="0" applyFill="1" applyBorder="1"/>
    <xf numFmtId="0" fontId="0" fillId="5" borderId="10" xfId="0" applyFill="1" applyBorder="1"/>
    <xf numFmtId="0" fontId="2" fillId="5" borderId="0" xfId="0" applyFont="1" applyFill="1" applyBorder="1" applyAlignment="1">
      <alignment horizontal="center" vertical="top"/>
    </xf>
    <xf numFmtId="0" fontId="0" fillId="5" borderId="10" xfId="0" applyFill="1" applyBorder="1" applyAlignment="1">
      <alignment vertical="top"/>
    </xf>
    <xf numFmtId="0" fontId="2" fillId="5" borderId="6" xfId="0" applyFont="1" applyFill="1" applyBorder="1" applyAlignment="1">
      <alignment horizontal="center" vertical="top"/>
    </xf>
    <xf numFmtId="164" fontId="0" fillId="5" borderId="6" xfId="1" applyNumberFormat="1" applyFont="1" applyFill="1" applyBorder="1"/>
    <xf numFmtId="0" fontId="3" fillId="5" borderId="6" xfId="0" applyFont="1" applyFill="1" applyBorder="1"/>
    <xf numFmtId="164" fontId="0" fillId="5" borderId="0" xfId="1" applyNumberFormat="1" applyFont="1" applyFill="1" applyBorder="1"/>
    <xf numFmtId="0" fontId="3" fillId="5" borderId="0" xfId="0" applyFont="1" applyFill="1" applyBorder="1"/>
    <xf numFmtId="164" fontId="3" fillId="5" borderId="6" xfId="1" applyNumberFormat="1" applyFont="1" applyFill="1" applyBorder="1"/>
    <xf numFmtId="164" fontId="2" fillId="5" borderId="6" xfId="0" applyNumberFormat="1" applyFont="1" applyFill="1" applyBorder="1"/>
    <xf numFmtId="0" fontId="5" fillId="5" borderId="6" xfId="2" applyFill="1" applyBorder="1" applyAlignment="1" applyProtection="1">
      <alignment horizontal="center" vertical="center"/>
      <protection locked="0"/>
    </xf>
    <xf numFmtId="0" fontId="3" fillId="5" borderId="6" xfId="0" applyFont="1" applyFill="1" applyBorder="1" applyAlignment="1">
      <alignment horizontal="center" wrapText="1"/>
    </xf>
    <xf numFmtId="164" fontId="2" fillId="5" borderId="6" xfId="1" applyNumberFormat="1" applyFont="1" applyFill="1" applyBorder="1"/>
    <xf numFmtId="0" fontId="2" fillId="5" borderId="6" xfId="0" applyFont="1" applyFill="1" applyBorder="1" applyAlignment="1">
      <alignment horizontal="center"/>
    </xf>
    <xf numFmtId="0" fontId="0" fillId="5" borderId="6" xfId="0" applyFill="1" applyBorder="1" applyAlignment="1" applyProtection="1">
      <alignment horizontal="center"/>
      <protection locked="0"/>
    </xf>
    <xf numFmtId="0" fontId="0" fillId="5" borderId="6" xfId="0" applyFill="1" applyBorder="1" applyAlignment="1" applyProtection="1">
      <alignment horizontal="center" wrapText="1"/>
      <protection locked="0"/>
    </xf>
    <xf numFmtId="0" fontId="0" fillId="5" borderId="7" xfId="0" applyFill="1" applyBorder="1"/>
    <xf numFmtId="164" fontId="3" fillId="5" borderId="0" xfId="1" applyNumberFormat="1" applyFont="1" applyFill="1" applyBorder="1"/>
    <xf numFmtId="164" fontId="2" fillId="5" borderId="0" xfId="0" applyNumberFormat="1" applyFont="1" applyFill="1" applyBorder="1"/>
    <xf numFmtId="0" fontId="5" fillId="5" borderId="0" xfId="2" applyFill="1" applyAlignment="1" applyProtection="1">
      <alignment horizontal="center" vertical="center"/>
      <protection locked="0"/>
    </xf>
    <xf numFmtId="0" fontId="3" fillId="5" borderId="0" xfId="0" applyFont="1" applyFill="1" applyAlignment="1">
      <alignment horizontal="center" wrapText="1"/>
    </xf>
    <xf numFmtId="164" fontId="2" fillId="5" borderId="0" xfId="1" applyNumberFormat="1" applyFont="1" applyFill="1" applyBorder="1"/>
    <xf numFmtId="0" fontId="2" fillId="5" borderId="0"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0" fillId="5" borderId="13" xfId="0" applyFill="1" applyBorder="1"/>
    <xf numFmtId="0" fontId="10" fillId="5" borderId="11" xfId="0" applyFont="1" applyFill="1" applyBorder="1" applyAlignment="1">
      <alignment horizontal="right"/>
    </xf>
    <xf numFmtId="0" fontId="0" fillId="5" borderId="0" xfId="0" applyFill="1" applyBorder="1" applyAlignment="1">
      <alignment horizontal="right"/>
    </xf>
    <xf numFmtId="0" fontId="2" fillId="5" borderId="0" xfId="0" applyFont="1" applyFill="1" applyBorder="1" applyAlignment="1">
      <alignment horizontal="right"/>
    </xf>
    <xf numFmtId="0" fontId="14" fillId="3" borderId="1" xfId="0" applyFont="1" applyFill="1" applyBorder="1" applyAlignment="1">
      <alignment vertical="center"/>
    </xf>
    <xf numFmtId="0" fontId="3" fillId="0" borderId="0" xfId="0" applyFont="1" applyAlignment="1">
      <alignment horizontal="left" wrapText="1"/>
    </xf>
    <xf numFmtId="0" fontId="5" fillId="0" borderId="0" xfId="2" applyAlignment="1">
      <alignment horizontal="left"/>
    </xf>
    <xf numFmtId="0" fontId="2" fillId="0" borderId="0" xfId="0" applyFont="1" applyAlignment="1">
      <alignment horizontal="left" wrapText="1"/>
    </xf>
    <xf numFmtId="0" fontId="0" fillId="0" borderId="10" xfId="0" applyFill="1" applyBorder="1" applyAlignment="1" applyProtection="1">
      <alignment horizontal="center"/>
      <protection locked="0"/>
    </xf>
    <xf numFmtId="0" fontId="2" fillId="0" borderId="10" xfId="0" applyFont="1" applyFill="1" applyBorder="1" applyAlignment="1">
      <alignment horizontal="center"/>
    </xf>
    <xf numFmtId="164" fontId="0" fillId="0" borderId="10" xfId="1" applyNumberFormat="1" applyFont="1" applyFill="1" applyBorder="1" applyProtection="1">
      <protection locked="0"/>
    </xf>
    <xf numFmtId="0" fontId="0" fillId="0" borderId="10" xfId="0" applyFill="1" applyBorder="1" applyProtection="1">
      <protection locked="0"/>
    </xf>
    <xf numFmtId="0" fontId="0" fillId="0" borderId="10" xfId="0" applyFill="1" applyBorder="1" applyAlignment="1" applyProtection="1">
      <alignment horizontal="center" wrapText="1"/>
      <protection locked="0"/>
    </xf>
    <xf numFmtId="0" fontId="4" fillId="0" borderId="6"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2" fillId="3" borderId="1" xfId="0" applyFont="1" applyFill="1" applyBorder="1" applyAlignment="1">
      <alignment vertical="top" wrapText="1"/>
    </xf>
    <xf numFmtId="0" fontId="2" fillId="0" borderId="23" xfId="0" applyFont="1" applyFill="1" applyBorder="1" applyAlignment="1">
      <alignment vertical="top" wrapText="1"/>
    </xf>
    <xf numFmtId="0" fontId="0" fillId="0" borderId="10" xfId="0" applyFill="1" applyBorder="1"/>
    <xf numFmtId="0" fontId="0" fillId="0" borderId="10" xfId="0" applyFill="1" applyBorder="1" applyProtection="1"/>
    <xf numFmtId="0" fontId="8" fillId="0" borderId="10" xfId="0" applyFont="1" applyBorder="1" applyAlignment="1">
      <alignment horizontal="left" wrapText="1"/>
    </xf>
    <xf numFmtId="0" fontId="4" fillId="5" borderId="0" xfId="0" applyFont="1" applyFill="1" applyBorder="1" applyAlignment="1">
      <alignment horizontal="center"/>
    </xf>
    <xf numFmtId="0" fontId="4" fillId="5" borderId="10" xfId="0" applyFont="1" applyFill="1" applyBorder="1" applyAlignment="1">
      <alignment horizontal="center"/>
    </xf>
    <xf numFmtId="0" fontId="2" fillId="5" borderId="0" xfId="0" applyFont="1" applyFill="1" applyBorder="1" applyAlignment="1">
      <alignment vertical="top" wrapText="1"/>
    </xf>
    <xf numFmtId="164" fontId="0" fillId="5" borderId="0" xfId="1" applyNumberFormat="1" applyFont="1" applyFill="1" applyBorder="1" applyProtection="1">
      <protection locked="0"/>
    </xf>
    <xf numFmtId="0" fontId="0" fillId="5" borderId="0" xfId="0" applyFill="1" applyBorder="1" applyProtection="1">
      <protection locked="0"/>
    </xf>
    <xf numFmtId="0" fontId="0" fillId="5" borderId="0" xfId="0" applyFill="1" applyBorder="1" applyProtection="1"/>
    <xf numFmtId="0" fontId="8" fillId="5" borderId="0" xfId="0" applyFont="1" applyFill="1" applyBorder="1" applyAlignment="1">
      <alignment horizontal="left" wrapText="1"/>
    </xf>
    <xf numFmtId="0" fontId="2" fillId="5" borderId="10" xfId="0" applyFont="1" applyFill="1" applyBorder="1" applyAlignment="1">
      <alignment vertical="top" wrapText="1"/>
    </xf>
    <xf numFmtId="0" fontId="0" fillId="5" borderId="11" xfId="0" applyFill="1" applyBorder="1"/>
    <xf numFmtId="0" fontId="0" fillId="5" borderId="0" xfId="0" applyFill="1"/>
    <xf numFmtId="164" fontId="0" fillId="0" borderId="0" xfId="0" applyNumberFormat="1" applyAlignment="1">
      <alignment horizontal="center"/>
    </xf>
    <xf numFmtId="0" fontId="2" fillId="5" borderId="0" xfId="0" applyFont="1" applyFill="1" applyAlignment="1">
      <alignment horizontal="center" vertical="center" textRotation="90"/>
    </xf>
    <xf numFmtId="0" fontId="0" fillId="0" borderId="0" xfId="0" applyFont="1" applyAlignment="1">
      <alignment horizontal="left" wrapText="1"/>
    </xf>
    <xf numFmtId="0" fontId="7" fillId="0" borderId="0" xfId="0" applyFont="1" applyBorder="1" applyAlignment="1">
      <alignment wrapText="1"/>
    </xf>
    <xf numFmtId="164" fontId="0" fillId="0" borderId="0" xfId="0" applyNumberFormat="1" applyBorder="1"/>
    <xf numFmtId="0" fontId="0" fillId="0" borderId="2" xfId="0" applyBorder="1"/>
    <xf numFmtId="0" fontId="0" fillId="0" borderId="4" xfId="0" applyBorder="1"/>
    <xf numFmtId="164" fontId="0" fillId="0" borderId="1" xfId="0" applyNumberFormat="1" applyBorder="1"/>
    <xf numFmtId="0" fontId="4" fillId="0" borderId="0" xfId="0" applyFont="1" applyBorder="1" applyAlignment="1">
      <alignment horizontal="center" wrapText="1"/>
    </xf>
    <xf numFmtId="0" fontId="0" fillId="0" borderId="17" xfId="0" applyBorder="1" applyAlignment="1">
      <alignment vertical="top"/>
    </xf>
    <xf numFmtId="0" fontId="0" fillId="0" borderId="0" xfId="0" applyFill="1" applyBorder="1" applyAlignment="1">
      <alignment vertical="top" wrapText="1"/>
    </xf>
    <xf numFmtId="0" fontId="0" fillId="0" borderId="18" xfId="0" applyBorder="1" applyAlignment="1">
      <alignment vertical="top"/>
    </xf>
    <xf numFmtId="0" fontId="2" fillId="0" borderId="17" xfId="0" quotePrefix="1" applyFont="1" applyBorder="1" applyAlignment="1">
      <alignment horizontal="right" vertical="top"/>
    </xf>
    <xf numFmtId="0" fontId="2" fillId="6" borderId="6" xfId="0" applyFont="1" applyFill="1" applyBorder="1"/>
    <xf numFmtId="0" fontId="0" fillId="6" borderId="6" xfId="0" applyFill="1" applyBorder="1" applyAlignment="1">
      <alignment horizontal="center" vertical="top" wrapText="1"/>
    </xf>
    <xf numFmtId="0" fontId="0" fillId="6" borderId="0" xfId="0" applyFill="1" applyBorder="1" applyAlignment="1">
      <alignment horizontal="center" vertical="top" wrapText="1"/>
    </xf>
    <xf numFmtId="0" fontId="0" fillId="6" borderId="10" xfId="0" applyFill="1" applyBorder="1" applyAlignment="1">
      <alignment horizontal="center" vertical="top" wrapText="1"/>
    </xf>
    <xf numFmtId="0" fontId="0" fillId="6" borderId="7" xfId="0" applyFill="1" applyBorder="1" applyAlignment="1">
      <alignment horizontal="center" vertical="top" wrapText="1"/>
    </xf>
    <xf numFmtId="0" fontId="0" fillId="6" borderId="13" xfId="0" applyFill="1" applyBorder="1" applyAlignment="1">
      <alignment horizontal="center" vertical="top" wrapText="1"/>
    </xf>
    <xf numFmtId="0" fontId="0" fillId="6" borderId="11" xfId="0" applyFill="1" applyBorder="1" applyAlignment="1">
      <alignment horizontal="center" vertical="top" wrapText="1"/>
    </xf>
    <xf numFmtId="0" fontId="0" fillId="6" borderId="8"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9" xfId="0" applyFill="1" applyBorder="1" applyAlignment="1">
      <alignment horizontal="center" vertical="center" wrapText="1"/>
    </xf>
    <xf numFmtId="0" fontId="0" fillId="6" borderId="6"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0" xfId="0"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0" fillId="4" borderId="2"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0"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0" fillId="4" borderId="3" xfId="0" applyFill="1" applyBorder="1" applyAlignment="1" applyProtection="1">
      <alignment horizontal="center"/>
      <protection locked="0"/>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8" fillId="0" borderId="0" xfId="0" applyFont="1" applyBorder="1" applyAlignment="1">
      <alignment horizontal="left" wrapText="1"/>
    </xf>
    <xf numFmtId="0" fontId="2" fillId="3" borderId="1" xfId="0" applyFont="1" applyFill="1" applyBorder="1" applyAlignment="1">
      <alignment horizontal="center"/>
    </xf>
    <xf numFmtId="0" fontId="0" fillId="4" borderId="2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3" fillId="0" borderId="0" xfId="0" applyFont="1" applyAlignment="1">
      <alignment wrapText="1"/>
    </xf>
    <xf numFmtId="0" fontId="3" fillId="0" borderId="0" xfId="0" applyFont="1" applyAlignment="1"/>
    <xf numFmtId="164" fontId="2" fillId="0" borderId="1" xfId="1" applyNumberFormat="1" applyFont="1" applyFill="1" applyBorder="1"/>
    <xf numFmtId="164" fontId="0" fillId="0" borderId="1" xfId="0" applyNumberFormat="1" applyFill="1" applyBorder="1"/>
    <xf numFmtId="164" fontId="0" fillId="4" borderId="8" xfId="1" applyNumberFormat="1" applyFont="1" applyFill="1" applyBorder="1" applyAlignment="1" applyProtection="1">
      <alignment horizontal="left" vertical="top"/>
      <protection locked="0"/>
    </xf>
    <xf numFmtId="164" fontId="0" fillId="4" borderId="12" xfId="1" applyNumberFormat="1" applyFont="1" applyFill="1" applyBorder="1" applyAlignment="1" applyProtection="1">
      <alignment horizontal="left" vertical="top"/>
      <protection locked="0"/>
    </xf>
    <xf numFmtId="164" fontId="0" fillId="4" borderId="9" xfId="1" applyNumberFormat="1" applyFont="1" applyFill="1" applyBorder="1" applyAlignment="1" applyProtection="1">
      <alignment horizontal="left" vertical="top"/>
      <protection locked="0"/>
    </xf>
    <xf numFmtId="164" fontId="0" fillId="4" borderId="6" xfId="1" applyNumberFormat="1" applyFont="1" applyFill="1" applyBorder="1" applyAlignment="1" applyProtection="1">
      <alignment horizontal="left" vertical="top"/>
      <protection locked="0"/>
    </xf>
    <xf numFmtId="164" fontId="0" fillId="4" borderId="0" xfId="1" applyNumberFormat="1" applyFont="1" applyFill="1" applyBorder="1" applyAlignment="1" applyProtection="1">
      <alignment horizontal="left" vertical="top"/>
      <protection locked="0"/>
    </xf>
    <xf numFmtId="164" fontId="0" fillId="4" borderId="10" xfId="1" applyNumberFormat="1" applyFont="1" applyFill="1" applyBorder="1" applyAlignment="1" applyProtection="1">
      <alignment horizontal="left" vertical="top"/>
      <protection locked="0"/>
    </xf>
    <xf numFmtId="164" fontId="0" fillId="4" borderId="7" xfId="1" applyNumberFormat="1" applyFont="1" applyFill="1" applyBorder="1" applyAlignment="1" applyProtection="1">
      <alignment horizontal="left" vertical="top"/>
      <protection locked="0"/>
    </xf>
    <xf numFmtId="164" fontId="0" fillId="4" borderId="13" xfId="1" applyNumberFormat="1" applyFont="1" applyFill="1" applyBorder="1" applyAlignment="1" applyProtection="1">
      <alignment horizontal="left" vertical="top"/>
      <protection locked="0"/>
    </xf>
    <xf numFmtId="164" fontId="0" fillId="4" borderId="11" xfId="1" applyNumberFormat="1" applyFont="1" applyFill="1" applyBorder="1" applyAlignment="1" applyProtection="1">
      <alignment horizontal="left" vertical="top"/>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2740787</xdr:colOff>
      <xdr:row>1</xdr:row>
      <xdr:rowOff>103044</xdr:rowOff>
    </xdr:from>
    <xdr:ext cx="898195" cy="82149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4662" y="303069"/>
          <a:ext cx="898195" cy="8214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ervicesaustralia.gov.au/individuals/subjects/affected-coronavirus-covid-1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7"/>
  <sheetViews>
    <sheetView showGridLines="0" tabSelected="1" zoomScaleNormal="100" zoomScaleSheetLayoutView="100" workbookViewId="0">
      <selection activeCell="AA35" sqref="AA35"/>
    </sheetView>
  </sheetViews>
  <sheetFormatPr defaultRowHeight="15" x14ac:dyDescent="0.25"/>
  <cols>
    <col min="1" max="1" width="4" customWidth="1"/>
    <col min="2" max="2" width="3.85546875" customWidth="1"/>
    <col min="3" max="3" width="98.85546875" style="27" customWidth="1"/>
    <col min="4" max="4" width="3.85546875" customWidth="1"/>
  </cols>
  <sheetData>
    <row r="1" spans="2:4" ht="15.75" thickBot="1" x14ac:dyDescent="0.3"/>
    <row r="2" spans="2:4" x14ac:dyDescent="0.25">
      <c r="B2" s="30"/>
      <c r="C2" s="31"/>
      <c r="D2" s="32"/>
    </row>
    <row r="3" spans="2:4" x14ac:dyDescent="0.25">
      <c r="B3" s="33"/>
      <c r="C3" s="29"/>
      <c r="D3" s="34"/>
    </row>
    <row r="4" spans="2:4" x14ac:dyDescent="0.25">
      <c r="B4" s="33"/>
      <c r="C4" s="29"/>
      <c r="D4" s="34"/>
    </row>
    <row r="5" spans="2:4" x14ac:dyDescent="0.25">
      <c r="B5" s="33"/>
      <c r="C5" s="29"/>
      <c r="D5" s="34"/>
    </row>
    <row r="6" spans="2:4" x14ac:dyDescent="0.25">
      <c r="B6" s="33"/>
      <c r="C6" s="29"/>
      <c r="D6" s="34"/>
    </row>
    <row r="7" spans="2:4" ht="21" x14ac:dyDescent="0.35">
      <c r="B7" s="33"/>
      <c r="C7" s="140" t="s">
        <v>165</v>
      </c>
      <c r="D7" s="34"/>
    </row>
    <row r="8" spans="2:4" ht="6" customHeight="1" x14ac:dyDescent="0.25">
      <c r="B8" s="33"/>
      <c r="C8" s="29"/>
      <c r="D8" s="34"/>
    </row>
    <row r="9" spans="2:4" s="71" customFormat="1" ht="75" x14ac:dyDescent="0.25">
      <c r="B9" s="141"/>
      <c r="C9" s="142" t="s">
        <v>164</v>
      </c>
      <c r="D9" s="143"/>
    </row>
    <row r="10" spans="2:4" s="71" customFormat="1" ht="6" customHeight="1" x14ac:dyDescent="0.25">
      <c r="B10" s="141"/>
      <c r="C10" s="52"/>
      <c r="D10" s="143"/>
    </row>
    <row r="11" spans="2:4" s="71" customFormat="1" ht="45" x14ac:dyDescent="0.25">
      <c r="B11" s="141"/>
      <c r="C11" s="52" t="s">
        <v>163</v>
      </c>
      <c r="D11" s="143"/>
    </row>
    <row r="12" spans="2:4" s="71" customFormat="1" ht="6" customHeight="1" x14ac:dyDescent="0.25">
      <c r="B12" s="141"/>
      <c r="C12" s="52"/>
      <c r="D12" s="143"/>
    </row>
    <row r="13" spans="2:4" s="71" customFormat="1" ht="30" x14ac:dyDescent="0.25">
      <c r="B13" s="141"/>
      <c r="C13" s="52" t="s">
        <v>162</v>
      </c>
      <c r="D13" s="143"/>
    </row>
    <row r="14" spans="2:4" s="71" customFormat="1" ht="6" customHeight="1" x14ac:dyDescent="0.25">
      <c r="B14" s="141"/>
      <c r="C14" s="52"/>
      <c r="D14" s="143"/>
    </row>
    <row r="15" spans="2:4" s="71" customFormat="1" ht="45" x14ac:dyDescent="0.25">
      <c r="B15" s="141"/>
      <c r="C15" s="52" t="s">
        <v>161</v>
      </c>
      <c r="D15" s="143"/>
    </row>
    <row r="16" spans="2:4" s="71" customFormat="1" x14ac:dyDescent="0.25">
      <c r="B16" s="141"/>
      <c r="C16" s="52"/>
      <c r="D16" s="143"/>
    </row>
    <row r="17" spans="2:4" s="71" customFormat="1" ht="45" x14ac:dyDescent="0.25">
      <c r="B17" s="141"/>
      <c r="C17" s="52" t="s">
        <v>83</v>
      </c>
      <c r="D17" s="143"/>
    </row>
    <row r="18" spans="2:4" s="71" customFormat="1" x14ac:dyDescent="0.25">
      <c r="B18" s="141"/>
      <c r="C18" s="52"/>
      <c r="D18" s="143"/>
    </row>
    <row r="19" spans="2:4" s="71" customFormat="1" ht="45" x14ac:dyDescent="0.25">
      <c r="B19" s="144" t="s">
        <v>90</v>
      </c>
      <c r="C19" s="52" t="s">
        <v>93</v>
      </c>
      <c r="D19" s="143"/>
    </row>
    <row r="20" spans="2:4" s="71" customFormat="1" ht="6" customHeight="1" x14ac:dyDescent="0.25">
      <c r="B20" s="141"/>
      <c r="C20" s="52"/>
      <c r="D20" s="143"/>
    </row>
    <row r="21" spans="2:4" s="71" customFormat="1" ht="45" x14ac:dyDescent="0.25">
      <c r="B21" s="51" t="s">
        <v>89</v>
      </c>
      <c r="C21" s="52" t="s">
        <v>160</v>
      </c>
      <c r="D21" s="143"/>
    </row>
    <row r="22" spans="2:4" s="71" customFormat="1" ht="7.5" customHeight="1" x14ac:dyDescent="0.25">
      <c r="B22" s="50"/>
      <c r="C22" s="52"/>
      <c r="D22" s="143"/>
    </row>
    <row r="23" spans="2:4" s="71" customFormat="1" ht="30" x14ac:dyDescent="0.25">
      <c r="B23" s="51" t="s">
        <v>91</v>
      </c>
      <c r="C23" s="52" t="s">
        <v>92</v>
      </c>
      <c r="D23" s="143"/>
    </row>
    <row r="24" spans="2:4" s="71" customFormat="1" ht="7.5" customHeight="1" x14ac:dyDescent="0.25">
      <c r="B24" s="141"/>
      <c r="C24" s="52"/>
      <c r="D24" s="143"/>
    </row>
    <row r="25" spans="2:4" s="71" customFormat="1" ht="30" x14ac:dyDescent="0.25">
      <c r="B25" s="141"/>
      <c r="C25" s="52" t="s">
        <v>159</v>
      </c>
      <c r="D25" s="143"/>
    </row>
    <row r="26" spans="2:4" ht="6" customHeight="1" x14ac:dyDescent="0.25">
      <c r="B26" s="33"/>
      <c r="C26" s="29"/>
      <c r="D26" s="34"/>
    </row>
    <row r="27" spans="2:4" ht="19.5" thickBot="1" x14ac:dyDescent="0.35">
      <c r="B27" s="35"/>
      <c r="C27" s="36"/>
      <c r="D27" s="38" t="s">
        <v>158</v>
      </c>
    </row>
  </sheetData>
  <sheetProtection selectLockedCells="1" selectUnlockedCells="1"/>
  <pageMargins left="0.70866141732283472" right="0.70866141732283472" top="0.74803149606299213" bottom="0.74803149606299213" header="0.31496062992125984" footer="0.31496062992125984"/>
  <pageSetup paperSize="9" scale="81" orientation="portrait" horizontalDpi="300" verticalDpi="300" r:id="rId1"/>
  <ignoredErrors>
    <ignoredError sqref="B19:B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1"/>
  <sheetViews>
    <sheetView showGridLines="0" zoomScaleNormal="100" zoomScaleSheetLayoutView="90" workbookViewId="0">
      <selection activeCell="C17" sqref="C17:E32"/>
    </sheetView>
  </sheetViews>
  <sheetFormatPr defaultRowHeight="15" x14ac:dyDescent="0.25"/>
  <cols>
    <col min="1" max="2" width="3.5703125" customWidth="1"/>
    <col min="3" max="3" width="5.5703125" customWidth="1"/>
    <col min="4" max="4" width="75" customWidth="1"/>
    <col min="5" max="5" width="23.42578125" customWidth="1"/>
    <col min="6" max="6" width="3.5703125" customWidth="1"/>
  </cols>
  <sheetData>
    <row r="2" spans="2:6" ht="21" x14ac:dyDescent="0.35">
      <c r="B2" s="158" t="s">
        <v>170</v>
      </c>
      <c r="C2" s="159"/>
      <c r="D2" s="159"/>
      <c r="E2" s="159"/>
      <c r="F2" s="160"/>
    </row>
    <row r="3" spans="2:6" x14ac:dyDescent="0.25">
      <c r="B3" s="7"/>
      <c r="C3" s="5"/>
      <c r="D3" s="5"/>
      <c r="E3" s="5"/>
      <c r="F3" s="8"/>
    </row>
    <row r="4" spans="2:6" ht="14.25" customHeight="1" x14ac:dyDescent="0.25">
      <c r="B4" s="7"/>
      <c r="C4" s="152" t="s">
        <v>169</v>
      </c>
      <c r="D4" s="153"/>
      <c r="E4" s="154"/>
      <c r="F4" s="8"/>
    </row>
    <row r="5" spans="2:6" x14ac:dyDescent="0.25">
      <c r="B5" s="7"/>
      <c r="C5" s="155"/>
      <c r="D5" s="156"/>
      <c r="E5" s="157"/>
      <c r="F5" s="8"/>
    </row>
    <row r="6" spans="2:6" x14ac:dyDescent="0.25">
      <c r="B6" s="7"/>
      <c r="C6" s="155"/>
      <c r="D6" s="156"/>
      <c r="E6" s="157"/>
      <c r="F6" s="8"/>
    </row>
    <row r="7" spans="2:6" x14ac:dyDescent="0.25">
      <c r="B7" s="7"/>
      <c r="C7" s="155"/>
      <c r="D7" s="156"/>
      <c r="E7" s="157"/>
      <c r="F7" s="8"/>
    </row>
    <row r="8" spans="2:6" x14ac:dyDescent="0.25">
      <c r="B8" s="7"/>
      <c r="C8" s="155"/>
      <c r="D8" s="156"/>
      <c r="E8" s="157"/>
      <c r="F8" s="8"/>
    </row>
    <row r="9" spans="2:6" x14ac:dyDescent="0.25">
      <c r="B9" s="7"/>
      <c r="C9" s="146" t="s">
        <v>168</v>
      </c>
      <c r="D9" s="147"/>
      <c r="E9" s="148"/>
      <c r="F9" s="8"/>
    </row>
    <row r="10" spans="2:6" x14ac:dyDescent="0.25">
      <c r="B10" s="7"/>
      <c r="C10" s="146"/>
      <c r="D10" s="147"/>
      <c r="E10" s="148"/>
      <c r="F10" s="8"/>
    </row>
    <row r="11" spans="2:6" x14ac:dyDescent="0.25">
      <c r="B11" s="7"/>
      <c r="C11" s="146"/>
      <c r="D11" s="147"/>
      <c r="E11" s="148"/>
      <c r="F11" s="8"/>
    </row>
    <row r="12" spans="2:6" x14ac:dyDescent="0.25">
      <c r="B12" s="7"/>
      <c r="C12" s="149"/>
      <c r="D12" s="150"/>
      <c r="E12" s="151"/>
      <c r="F12" s="8"/>
    </row>
    <row r="13" spans="2:6" x14ac:dyDescent="0.25">
      <c r="B13" s="7"/>
      <c r="C13" s="5"/>
      <c r="D13" s="5"/>
      <c r="E13" s="5"/>
      <c r="F13" s="8"/>
    </row>
    <row r="14" spans="2:6" x14ac:dyDescent="0.25">
      <c r="B14" s="7"/>
      <c r="C14" s="5"/>
      <c r="D14" s="5"/>
      <c r="E14" s="5"/>
      <c r="F14" s="8"/>
    </row>
    <row r="15" spans="2:6" x14ac:dyDescent="0.25">
      <c r="B15" s="7"/>
      <c r="C15" s="5" t="s">
        <v>167</v>
      </c>
      <c r="D15" s="5"/>
      <c r="E15" s="5"/>
      <c r="F15" s="8"/>
    </row>
    <row r="16" spans="2:6" x14ac:dyDescent="0.25">
      <c r="B16" s="7"/>
      <c r="C16" s="5"/>
      <c r="D16" s="5" t="str">
        <f>IF(E14="Other", "Please provide details:","")</f>
        <v/>
      </c>
      <c r="E16" s="5"/>
      <c r="F16" s="8"/>
    </row>
    <row r="17" spans="2:6" x14ac:dyDescent="0.25">
      <c r="B17" s="7"/>
      <c r="C17" s="193"/>
      <c r="D17" s="194"/>
      <c r="E17" s="195"/>
      <c r="F17" s="8"/>
    </row>
    <row r="18" spans="2:6" x14ac:dyDescent="0.25">
      <c r="B18" s="7"/>
      <c r="C18" s="196"/>
      <c r="D18" s="197"/>
      <c r="E18" s="198"/>
      <c r="F18" s="8"/>
    </row>
    <row r="19" spans="2:6" x14ac:dyDescent="0.25">
      <c r="B19" s="7"/>
      <c r="C19" s="196"/>
      <c r="D19" s="197"/>
      <c r="E19" s="198"/>
      <c r="F19" s="8"/>
    </row>
    <row r="20" spans="2:6" x14ac:dyDescent="0.25">
      <c r="B20" s="7"/>
      <c r="C20" s="196"/>
      <c r="D20" s="197"/>
      <c r="E20" s="198"/>
      <c r="F20" s="8"/>
    </row>
    <row r="21" spans="2:6" x14ac:dyDescent="0.25">
      <c r="B21" s="7"/>
      <c r="C21" s="196"/>
      <c r="D21" s="197"/>
      <c r="E21" s="198"/>
      <c r="F21" s="8"/>
    </row>
    <row r="22" spans="2:6" x14ac:dyDescent="0.25">
      <c r="B22" s="7"/>
      <c r="C22" s="196"/>
      <c r="D22" s="197"/>
      <c r="E22" s="198"/>
      <c r="F22" s="8"/>
    </row>
    <row r="23" spans="2:6" x14ac:dyDescent="0.25">
      <c r="B23" s="7"/>
      <c r="C23" s="196"/>
      <c r="D23" s="197"/>
      <c r="E23" s="198"/>
      <c r="F23" s="8"/>
    </row>
    <row r="24" spans="2:6" x14ac:dyDescent="0.25">
      <c r="B24" s="7"/>
      <c r="C24" s="196"/>
      <c r="D24" s="197"/>
      <c r="E24" s="198"/>
      <c r="F24" s="8"/>
    </row>
    <row r="25" spans="2:6" x14ac:dyDescent="0.25">
      <c r="B25" s="7"/>
      <c r="C25" s="196"/>
      <c r="D25" s="197"/>
      <c r="E25" s="198"/>
      <c r="F25" s="8"/>
    </row>
    <row r="26" spans="2:6" x14ac:dyDescent="0.25">
      <c r="B26" s="7"/>
      <c r="C26" s="196"/>
      <c r="D26" s="197"/>
      <c r="E26" s="198"/>
      <c r="F26" s="8"/>
    </row>
    <row r="27" spans="2:6" x14ac:dyDescent="0.25">
      <c r="B27" s="7"/>
      <c r="C27" s="196"/>
      <c r="D27" s="197"/>
      <c r="E27" s="198"/>
      <c r="F27" s="8"/>
    </row>
    <row r="28" spans="2:6" x14ac:dyDescent="0.25">
      <c r="B28" s="7"/>
      <c r="C28" s="196"/>
      <c r="D28" s="197"/>
      <c r="E28" s="198"/>
      <c r="F28" s="8"/>
    </row>
    <row r="29" spans="2:6" x14ac:dyDescent="0.25">
      <c r="B29" s="7"/>
      <c r="C29" s="196"/>
      <c r="D29" s="197"/>
      <c r="E29" s="198"/>
      <c r="F29" s="8"/>
    </row>
    <row r="30" spans="2:6" x14ac:dyDescent="0.25">
      <c r="B30" s="7"/>
      <c r="C30" s="196"/>
      <c r="D30" s="197"/>
      <c r="E30" s="198"/>
      <c r="F30" s="8"/>
    </row>
    <row r="31" spans="2:6" x14ac:dyDescent="0.25">
      <c r="B31" s="7"/>
      <c r="C31" s="196"/>
      <c r="D31" s="197"/>
      <c r="E31" s="198"/>
      <c r="F31" s="8"/>
    </row>
    <row r="32" spans="2:6" x14ac:dyDescent="0.25">
      <c r="B32" s="7"/>
      <c r="C32" s="199"/>
      <c r="D32" s="200"/>
      <c r="E32" s="201"/>
      <c r="F32" s="8"/>
    </row>
    <row r="33" spans="2:6" x14ac:dyDescent="0.25">
      <c r="B33" s="7"/>
      <c r="C33" s="5"/>
      <c r="D33" s="5"/>
      <c r="E33" s="5"/>
      <c r="F33" s="8"/>
    </row>
    <row r="34" spans="2:6" x14ac:dyDescent="0.25">
      <c r="B34" s="7"/>
      <c r="C34" s="53"/>
      <c r="D34" s="5"/>
      <c r="E34" s="5"/>
      <c r="F34" s="8"/>
    </row>
    <row r="35" spans="2:6" x14ac:dyDescent="0.25">
      <c r="B35" s="7"/>
      <c r="C35" s="10"/>
      <c r="D35" s="5"/>
      <c r="E35" s="5"/>
      <c r="F35" s="8"/>
    </row>
    <row r="36" spans="2:6" ht="18.75" x14ac:dyDescent="0.3">
      <c r="B36" s="13"/>
      <c r="C36" s="14"/>
      <c r="D36" s="14"/>
      <c r="E36" s="14"/>
      <c r="F36" s="39" t="s">
        <v>166</v>
      </c>
    </row>
    <row r="41" spans="2:6" hidden="1" x14ac:dyDescent="0.25">
      <c r="D41" t="s">
        <v>107</v>
      </c>
    </row>
    <row r="42" spans="2:6" hidden="1" x14ac:dyDescent="0.25">
      <c r="D42" t="s">
        <v>108</v>
      </c>
    </row>
    <row r="43" spans="2:6" hidden="1" x14ac:dyDescent="0.25">
      <c r="D43" t="s">
        <v>109</v>
      </c>
    </row>
    <row r="44" spans="2:6" hidden="1" x14ac:dyDescent="0.25">
      <c r="D44" t="s">
        <v>110</v>
      </c>
    </row>
    <row r="45" spans="2:6" hidden="1" x14ac:dyDescent="0.25"/>
    <row r="46" spans="2:6" hidden="1" x14ac:dyDescent="0.25"/>
    <row r="47" spans="2:6" hidden="1" x14ac:dyDescent="0.25">
      <c r="D47" t="s">
        <v>62</v>
      </c>
    </row>
    <row r="48" spans="2:6" hidden="1" x14ac:dyDescent="0.25">
      <c r="D48" t="s">
        <v>61</v>
      </c>
    </row>
    <row r="49" spans="4:4" hidden="1" x14ac:dyDescent="0.25">
      <c r="D49" t="s">
        <v>60</v>
      </c>
    </row>
    <row r="50" spans="4:4" hidden="1" x14ac:dyDescent="0.25">
      <c r="D50" t="s">
        <v>74</v>
      </c>
    </row>
    <row r="51" spans="4:4" hidden="1" x14ac:dyDescent="0.25">
      <c r="D51" t="s">
        <v>63</v>
      </c>
    </row>
  </sheetData>
  <sheetProtection selectLockedCells="1"/>
  <mergeCells count="4">
    <mergeCell ref="C9:E12"/>
    <mergeCell ref="C4:E8"/>
    <mergeCell ref="B2:F2"/>
    <mergeCell ref="C17:E32"/>
  </mergeCells>
  <dataValidations count="1">
    <dataValidation type="list" allowBlank="1" showInputMessage="1" showErrorMessage="1" sqref="E33">
      <formula1>$D$41:$D$44</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8"/>
  <sheetViews>
    <sheetView showGridLines="0" zoomScaleNormal="100" zoomScaleSheetLayoutView="90" workbookViewId="0">
      <selection activeCell="E4" sqref="E4"/>
    </sheetView>
  </sheetViews>
  <sheetFormatPr defaultRowHeight="15" x14ac:dyDescent="0.25"/>
  <cols>
    <col min="1" max="2" width="3.5703125" customWidth="1"/>
    <col min="3" max="3" width="5.5703125" customWidth="1"/>
    <col min="4" max="4" width="75" customWidth="1"/>
    <col min="5" max="5" width="23.42578125" customWidth="1"/>
    <col min="6" max="6" width="3.5703125" customWidth="1"/>
  </cols>
  <sheetData>
    <row r="2" spans="2:6" ht="21" x14ac:dyDescent="0.35">
      <c r="B2" s="158" t="s">
        <v>64</v>
      </c>
      <c r="C2" s="159"/>
      <c r="D2" s="159"/>
      <c r="E2" s="159"/>
      <c r="F2" s="160"/>
    </row>
    <row r="3" spans="2:6" x14ac:dyDescent="0.25">
      <c r="B3" s="7"/>
      <c r="C3" s="5"/>
      <c r="D3" s="5"/>
      <c r="E3" s="5"/>
      <c r="F3" s="8"/>
    </row>
    <row r="4" spans="2:6" x14ac:dyDescent="0.25">
      <c r="B4" s="7"/>
      <c r="C4" s="5" t="s">
        <v>0</v>
      </c>
      <c r="D4" s="5"/>
      <c r="E4" s="42"/>
      <c r="F4" s="8"/>
    </row>
    <row r="5" spans="2:6" x14ac:dyDescent="0.25">
      <c r="B5" s="7"/>
      <c r="C5" s="5" t="s">
        <v>1</v>
      </c>
      <c r="D5" s="5"/>
      <c r="E5" s="42"/>
      <c r="F5" s="8"/>
    </row>
    <row r="6" spans="2:6" x14ac:dyDescent="0.25">
      <c r="B6" s="7"/>
      <c r="C6" s="5" t="s">
        <v>3</v>
      </c>
      <c r="D6" s="5"/>
      <c r="E6" s="43"/>
      <c r="F6" s="8"/>
    </row>
    <row r="7" spans="2:6" x14ac:dyDescent="0.25">
      <c r="B7" s="7"/>
      <c r="C7" s="5" t="s">
        <v>2</v>
      </c>
      <c r="D7" s="5"/>
      <c r="E7" s="42"/>
      <c r="F7" s="8"/>
    </row>
    <row r="8" spans="2:6" x14ac:dyDescent="0.25">
      <c r="B8" s="7"/>
      <c r="C8" s="5" t="s">
        <v>4</v>
      </c>
      <c r="D8" s="5"/>
      <c r="E8" s="42"/>
      <c r="F8" s="8"/>
    </row>
    <row r="9" spans="2:6" x14ac:dyDescent="0.25">
      <c r="B9" s="7"/>
      <c r="C9" s="5"/>
      <c r="D9" s="5"/>
      <c r="E9" s="5"/>
      <c r="F9" s="8"/>
    </row>
    <row r="10" spans="2:6" x14ac:dyDescent="0.25">
      <c r="B10" s="7"/>
      <c r="C10" s="5" t="s">
        <v>59</v>
      </c>
      <c r="D10" s="5"/>
      <c r="E10" s="43"/>
      <c r="F10" s="8"/>
    </row>
    <row r="11" spans="2:6" x14ac:dyDescent="0.25">
      <c r="B11" s="7"/>
      <c r="C11" s="53" t="s">
        <v>111</v>
      </c>
      <c r="D11" s="5"/>
      <c r="E11" s="42"/>
      <c r="F11" s="8"/>
    </row>
    <row r="12" spans="2:6" x14ac:dyDescent="0.25">
      <c r="B12" s="7"/>
      <c r="C12" s="5"/>
      <c r="D12" s="5"/>
      <c r="E12" s="5"/>
      <c r="F12" s="8"/>
    </row>
    <row r="13" spans="2:6" x14ac:dyDescent="0.25">
      <c r="B13" s="7"/>
      <c r="C13" s="5" t="s">
        <v>5</v>
      </c>
      <c r="D13" s="5"/>
      <c r="E13" s="43"/>
      <c r="F13" s="8"/>
    </row>
    <row r="14" spans="2:6" x14ac:dyDescent="0.25">
      <c r="B14" s="7"/>
      <c r="C14" s="5"/>
      <c r="D14" s="5" t="str">
        <f>IF(E13="Other", "Please provide details:","")</f>
        <v/>
      </c>
      <c r="E14" s="5"/>
      <c r="F14" s="8"/>
    </row>
    <row r="15" spans="2:6" x14ac:dyDescent="0.25">
      <c r="B15" s="7"/>
      <c r="C15" s="5"/>
      <c r="D15" s="170"/>
      <c r="E15" s="171"/>
      <c r="F15" s="8"/>
    </row>
    <row r="16" spans="2:6" x14ac:dyDescent="0.25">
      <c r="B16" s="7"/>
      <c r="C16" s="5"/>
      <c r="D16" s="5" t="str">
        <f>IF(E13="Full fee domestic (no deferral)","If required to pay fees full fees upfront, how much will you pay in 2018?",IF(E13="Full fee international","If required to pay fees full fees upfront, how much will you pay in 2018?",""))</f>
        <v/>
      </c>
      <c r="E16" s="44"/>
      <c r="F16" s="8"/>
    </row>
    <row r="17" spans="2:6" x14ac:dyDescent="0.25">
      <c r="B17" s="7"/>
      <c r="C17" s="5"/>
      <c r="D17" s="5"/>
      <c r="E17" s="5"/>
      <c r="F17" s="8"/>
    </row>
    <row r="18" spans="2:6" x14ac:dyDescent="0.25">
      <c r="B18" s="7"/>
      <c r="C18" s="5" t="s">
        <v>114</v>
      </c>
      <c r="D18" s="5"/>
      <c r="E18" s="43"/>
      <c r="F18" s="8"/>
    </row>
    <row r="19" spans="2:6" x14ac:dyDescent="0.25">
      <c r="B19" s="7"/>
      <c r="C19" s="5"/>
      <c r="D19" s="5"/>
      <c r="E19" s="5"/>
      <c r="F19" s="8"/>
    </row>
    <row r="20" spans="2:6" x14ac:dyDescent="0.25">
      <c r="B20" s="7"/>
      <c r="C20" s="5"/>
      <c r="D20" s="5"/>
      <c r="F20" s="8"/>
    </row>
    <row r="21" spans="2:6" x14ac:dyDescent="0.25">
      <c r="B21" s="7"/>
      <c r="C21" s="5"/>
      <c r="D21" s="5"/>
      <c r="E21" s="5"/>
      <c r="F21" s="8"/>
    </row>
    <row r="22" spans="2:6" x14ac:dyDescent="0.25">
      <c r="B22" s="7"/>
      <c r="C22" s="5"/>
      <c r="D22" s="5"/>
      <c r="E22" s="5"/>
      <c r="F22" s="8"/>
    </row>
    <row r="23" spans="2:6" x14ac:dyDescent="0.25">
      <c r="B23" s="7"/>
      <c r="C23" s="5"/>
      <c r="D23" s="5"/>
      <c r="E23" s="5"/>
      <c r="F23" s="8"/>
    </row>
    <row r="24" spans="2:6" x14ac:dyDescent="0.25">
      <c r="B24" s="7"/>
      <c r="C24" s="5"/>
      <c r="D24" s="5"/>
      <c r="E24" s="5"/>
      <c r="F24" s="8"/>
    </row>
    <row r="25" spans="2:6" x14ac:dyDescent="0.25">
      <c r="B25" s="7"/>
      <c r="C25" s="5"/>
      <c r="D25" s="5"/>
      <c r="E25" s="5"/>
      <c r="F25" s="8"/>
    </row>
    <row r="26" spans="2:6" x14ac:dyDescent="0.25">
      <c r="B26" s="7"/>
      <c r="C26" s="161" t="s">
        <v>75</v>
      </c>
      <c r="D26" s="162"/>
      <c r="E26" s="163"/>
      <c r="F26" s="8"/>
    </row>
    <row r="27" spans="2:6" x14ac:dyDescent="0.25">
      <c r="B27" s="7"/>
      <c r="C27" s="164" t="s">
        <v>76</v>
      </c>
      <c r="D27" s="165"/>
      <c r="E27" s="166"/>
      <c r="F27" s="8"/>
    </row>
    <row r="28" spans="2:6" x14ac:dyDescent="0.25">
      <c r="B28" s="7"/>
      <c r="C28" s="167" t="s">
        <v>46</v>
      </c>
      <c r="D28" s="168"/>
      <c r="E28" s="169"/>
      <c r="F28" s="8"/>
    </row>
    <row r="29" spans="2:6" x14ac:dyDescent="0.25">
      <c r="B29" s="7"/>
      <c r="C29" s="5"/>
      <c r="D29" s="5"/>
      <c r="E29" s="5"/>
      <c r="F29" s="8"/>
    </row>
    <row r="30" spans="2:6" x14ac:dyDescent="0.25">
      <c r="B30" s="7"/>
      <c r="C30" s="5"/>
      <c r="D30" s="16" t="s">
        <v>47</v>
      </c>
      <c r="E30" s="5"/>
      <c r="F30" s="8"/>
    </row>
    <row r="31" spans="2:6" x14ac:dyDescent="0.25">
      <c r="B31" s="7"/>
      <c r="C31" s="5"/>
      <c r="D31" s="5" t="s">
        <v>106</v>
      </c>
      <c r="E31" s="42"/>
      <c r="F31" s="8"/>
    </row>
    <row r="32" spans="2:6" x14ac:dyDescent="0.25">
      <c r="B32" s="7"/>
      <c r="C32" s="5"/>
      <c r="D32" s="5" t="s">
        <v>115</v>
      </c>
      <c r="E32" s="42"/>
      <c r="F32" s="8"/>
    </row>
    <row r="33" spans="2:6" x14ac:dyDescent="0.25">
      <c r="B33" s="7"/>
      <c r="C33" s="5"/>
      <c r="D33" s="5" t="s">
        <v>48</v>
      </c>
      <c r="E33" s="42"/>
      <c r="F33" s="8"/>
    </row>
    <row r="34" spans="2:6" x14ac:dyDescent="0.25">
      <c r="B34" s="7"/>
      <c r="C34" s="5"/>
      <c r="D34" s="5" t="s">
        <v>49</v>
      </c>
      <c r="E34" s="42"/>
      <c r="F34" s="8"/>
    </row>
    <row r="35" spans="2:6" x14ac:dyDescent="0.25">
      <c r="B35" s="7"/>
      <c r="C35" s="5"/>
      <c r="D35" s="5"/>
      <c r="E35" s="5"/>
      <c r="F35" s="8"/>
    </row>
    <row r="36" spans="2:6" x14ac:dyDescent="0.25">
      <c r="B36" s="7"/>
      <c r="C36" s="5"/>
      <c r="D36" s="16" t="s">
        <v>50</v>
      </c>
      <c r="E36" s="5"/>
      <c r="F36" s="8"/>
    </row>
    <row r="37" spans="2:6" x14ac:dyDescent="0.25">
      <c r="B37" s="7"/>
      <c r="C37" s="5"/>
      <c r="D37" s="5" t="s">
        <v>87</v>
      </c>
      <c r="E37" s="42"/>
      <c r="F37" s="8"/>
    </row>
    <row r="38" spans="2:6" x14ac:dyDescent="0.25">
      <c r="B38" s="7"/>
      <c r="C38" s="5"/>
      <c r="D38" s="5" t="s">
        <v>88</v>
      </c>
      <c r="E38" s="42"/>
      <c r="F38" s="8"/>
    </row>
    <row r="39" spans="2:6" x14ac:dyDescent="0.25">
      <c r="B39" s="7"/>
      <c r="C39" s="5"/>
      <c r="D39" s="5"/>
      <c r="E39" s="6"/>
      <c r="F39" s="8"/>
    </row>
    <row r="40" spans="2:6" x14ac:dyDescent="0.25">
      <c r="B40" s="7"/>
      <c r="C40" s="5"/>
      <c r="D40" s="5"/>
      <c r="E40" s="5"/>
      <c r="F40" s="8"/>
    </row>
    <row r="41" spans="2:6" x14ac:dyDescent="0.25">
      <c r="B41" s="7"/>
      <c r="C41" s="5"/>
      <c r="D41" s="5"/>
      <c r="E41" s="5"/>
      <c r="F41" s="8"/>
    </row>
    <row r="42" spans="2:6" x14ac:dyDescent="0.25">
      <c r="B42" s="7"/>
      <c r="C42" s="10"/>
      <c r="D42" s="5"/>
      <c r="E42" s="5"/>
      <c r="F42" s="8"/>
    </row>
    <row r="43" spans="2:6" ht="18.75" x14ac:dyDescent="0.3">
      <c r="B43" s="13"/>
      <c r="C43" s="14"/>
      <c r="D43" s="14"/>
      <c r="E43" s="14"/>
      <c r="F43" s="39" t="s">
        <v>85</v>
      </c>
    </row>
    <row r="48" spans="2:6" hidden="1" x14ac:dyDescent="0.25">
      <c r="D48" t="s">
        <v>107</v>
      </c>
    </row>
    <row r="49" spans="4:4" hidden="1" x14ac:dyDescent="0.25">
      <c r="D49" t="s">
        <v>108</v>
      </c>
    </row>
    <row r="50" spans="4:4" hidden="1" x14ac:dyDescent="0.25">
      <c r="D50" t="s">
        <v>109</v>
      </c>
    </row>
    <row r="51" spans="4:4" hidden="1" x14ac:dyDescent="0.25">
      <c r="D51" t="s">
        <v>110</v>
      </c>
    </row>
    <row r="52" spans="4:4" hidden="1" x14ac:dyDescent="0.25"/>
    <row r="53" spans="4:4" hidden="1" x14ac:dyDescent="0.25"/>
    <row r="54" spans="4:4" hidden="1" x14ac:dyDescent="0.25">
      <c r="D54" t="s">
        <v>62</v>
      </c>
    </row>
    <row r="55" spans="4:4" hidden="1" x14ac:dyDescent="0.25">
      <c r="D55" t="s">
        <v>61</v>
      </c>
    </row>
    <row r="56" spans="4:4" hidden="1" x14ac:dyDescent="0.25">
      <c r="D56" t="s">
        <v>60</v>
      </c>
    </row>
    <row r="57" spans="4:4" hidden="1" x14ac:dyDescent="0.25">
      <c r="D57" t="s">
        <v>74</v>
      </c>
    </row>
    <row r="58" spans="4:4" hidden="1" x14ac:dyDescent="0.25">
      <c r="D58" t="s">
        <v>63</v>
      </c>
    </row>
  </sheetData>
  <sheetProtection selectLockedCells="1"/>
  <mergeCells count="5">
    <mergeCell ref="C26:E26"/>
    <mergeCell ref="C27:E27"/>
    <mergeCell ref="C28:E28"/>
    <mergeCell ref="B2:F2"/>
    <mergeCell ref="D15:E15"/>
  </mergeCells>
  <dataValidations count="5">
    <dataValidation type="list" allowBlank="1" showInputMessage="1" showErrorMessage="1" sqref="E13">
      <formula1>$D$54:$D$58</formula1>
    </dataValidation>
    <dataValidation type="list" allowBlank="1" showInputMessage="1" showErrorMessage="1" sqref="E37:E38 E31 E33:E34">
      <formula1>"Yes, No"</formula1>
    </dataValidation>
    <dataValidation type="list" allowBlank="1" showInputMessage="1" showErrorMessage="1" sqref="E8">
      <formula1>"Male, Female"</formula1>
    </dataValidation>
    <dataValidation type="list" allowBlank="1" showInputMessage="1" showErrorMessage="1" sqref="E32">
      <formula1>"1st, 2nd, 3rd, 4th, 5th or above"</formula1>
    </dataValidation>
    <dataValidation type="list" allowBlank="1" showInputMessage="1" showErrorMessage="1" sqref="E10">
      <formula1>$D$48:$D$51</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9"/>
  <sheetViews>
    <sheetView showGridLines="0" zoomScaleNormal="100" workbookViewId="0">
      <selection activeCell="E6" sqref="E6"/>
    </sheetView>
  </sheetViews>
  <sheetFormatPr defaultRowHeight="15" x14ac:dyDescent="0.25"/>
  <cols>
    <col min="1" max="1" width="3.5703125" customWidth="1"/>
    <col min="2" max="2" width="3.5703125" style="1" customWidth="1"/>
    <col min="3" max="3" width="73.42578125" customWidth="1"/>
    <col min="4" max="4" width="12.140625" customWidth="1"/>
    <col min="5" max="5" width="9.7109375" customWidth="1"/>
    <col min="8" max="8" width="13.140625" bestFit="1" customWidth="1"/>
    <col min="9" max="9" width="16" customWidth="1"/>
    <col min="10" max="10" width="4.85546875" style="5" customWidth="1"/>
    <col min="11" max="11" width="9.7109375" customWidth="1"/>
    <col min="14" max="14" width="13.140625" bestFit="1" customWidth="1"/>
    <col min="15" max="15" width="13.140625" customWidth="1"/>
    <col min="16" max="16" width="4.85546875" customWidth="1"/>
  </cols>
  <sheetData>
    <row r="1" spans="2:16" x14ac:dyDescent="0.25">
      <c r="J1" s="14"/>
    </row>
    <row r="2" spans="2:16" ht="21" x14ac:dyDescent="0.35">
      <c r="B2" s="158" t="s">
        <v>64</v>
      </c>
      <c r="C2" s="159"/>
      <c r="D2" s="159"/>
      <c r="E2" s="159"/>
      <c r="F2" s="159"/>
      <c r="G2" s="159"/>
      <c r="H2" s="159"/>
      <c r="I2" s="159"/>
      <c r="J2" s="159"/>
      <c r="K2" s="159"/>
      <c r="L2" s="159"/>
      <c r="M2" s="159"/>
      <c r="N2" s="159"/>
      <c r="O2" s="159"/>
      <c r="P2" s="160"/>
    </row>
    <row r="3" spans="2:16" x14ac:dyDescent="0.25">
      <c r="B3" s="17"/>
      <c r="C3" s="5"/>
      <c r="D3" s="5"/>
      <c r="E3" s="5"/>
      <c r="F3" s="5"/>
      <c r="G3" s="5"/>
      <c r="H3" s="5"/>
      <c r="I3" s="5"/>
      <c r="J3" s="74"/>
      <c r="K3" s="75"/>
      <c r="L3" s="75"/>
      <c r="M3" s="75"/>
      <c r="N3" s="75"/>
      <c r="O3" s="75"/>
      <c r="P3" s="76"/>
    </row>
    <row r="4" spans="2:16" s="71" customFormat="1" ht="52.5" customHeight="1" x14ac:dyDescent="0.25">
      <c r="B4" s="68"/>
      <c r="C4" s="105" t="s">
        <v>6</v>
      </c>
      <c r="D4" s="69"/>
      <c r="E4" s="182" t="s">
        <v>148</v>
      </c>
      <c r="F4" s="183"/>
      <c r="G4" s="183"/>
      <c r="H4" s="184"/>
      <c r="I4" s="70"/>
      <c r="J4" s="79"/>
      <c r="K4" s="182" t="s">
        <v>127</v>
      </c>
      <c r="L4" s="183"/>
      <c r="M4" s="183"/>
      <c r="N4" s="184"/>
      <c r="O4" s="77"/>
      <c r="P4" s="78"/>
    </row>
    <row r="5" spans="2:16" x14ac:dyDescent="0.25">
      <c r="B5" s="17"/>
      <c r="C5" s="5"/>
      <c r="D5" s="5"/>
      <c r="E5" s="5"/>
      <c r="F5" s="5"/>
      <c r="G5" s="5"/>
      <c r="H5" s="5"/>
      <c r="I5" s="5"/>
      <c r="J5" s="74"/>
      <c r="K5" s="75"/>
      <c r="L5" s="75"/>
      <c r="M5" s="75"/>
      <c r="N5" s="75"/>
      <c r="O5" s="75"/>
      <c r="P5" s="76"/>
    </row>
    <row r="6" spans="2:16" x14ac:dyDescent="0.25">
      <c r="B6" s="17">
        <v>1</v>
      </c>
      <c r="C6" s="10" t="s">
        <v>116</v>
      </c>
      <c r="D6" s="5"/>
      <c r="E6" s="42"/>
      <c r="F6" s="5"/>
      <c r="G6" s="5"/>
      <c r="H6" s="5"/>
      <c r="I6" s="5"/>
      <c r="J6" s="74"/>
      <c r="K6" s="42"/>
      <c r="L6" s="75"/>
      <c r="M6" s="75"/>
      <c r="N6" s="75"/>
      <c r="O6" s="75"/>
      <c r="P6" s="76"/>
    </row>
    <row r="7" spans="2:16" x14ac:dyDescent="0.25">
      <c r="B7" s="17"/>
      <c r="C7" s="5" t="str">
        <f>IF(E6="No","All students are expected to work if applying for bursary support","")</f>
        <v/>
      </c>
      <c r="D7" s="5"/>
      <c r="E7" s="5"/>
      <c r="F7" s="5"/>
      <c r="G7" s="5"/>
      <c r="H7" s="5"/>
      <c r="I7" s="5"/>
      <c r="J7" s="74"/>
      <c r="K7" s="75"/>
      <c r="L7" s="75"/>
      <c r="M7" s="75"/>
      <c r="N7" s="75"/>
      <c r="O7" s="75"/>
      <c r="P7" s="76"/>
    </row>
    <row r="8" spans="2:16" x14ac:dyDescent="0.25">
      <c r="B8" s="17"/>
      <c r="C8" s="5" t="str">
        <f>IF(E6="Yes","Estimate the amount you expect to receive from this employment below:","")</f>
        <v/>
      </c>
      <c r="D8" s="5"/>
      <c r="E8" s="5"/>
      <c r="F8" s="5"/>
      <c r="G8" s="5"/>
      <c r="H8" s="5"/>
      <c r="I8" s="5"/>
      <c r="J8" s="74"/>
      <c r="K8" s="75"/>
      <c r="L8" s="75"/>
      <c r="M8" s="75"/>
      <c r="N8" s="75"/>
      <c r="O8" s="75"/>
      <c r="P8" s="76"/>
    </row>
    <row r="9" spans="2:16" x14ac:dyDescent="0.25">
      <c r="B9" s="17"/>
      <c r="C9" s="5"/>
      <c r="D9" s="5"/>
      <c r="E9" s="5"/>
      <c r="F9" s="5"/>
      <c r="G9" s="5"/>
      <c r="H9" s="5"/>
      <c r="I9" s="5"/>
      <c r="J9" s="74"/>
      <c r="K9" s="75"/>
      <c r="L9" s="75"/>
      <c r="M9" s="75"/>
      <c r="N9" s="75"/>
      <c r="O9" s="75"/>
      <c r="P9" s="76"/>
    </row>
    <row r="10" spans="2:16" x14ac:dyDescent="0.25">
      <c r="B10" s="17"/>
      <c r="C10" s="5" t="s">
        <v>16</v>
      </c>
      <c r="D10" s="5"/>
      <c r="E10" s="5"/>
      <c r="F10" s="5"/>
      <c r="G10" s="5"/>
      <c r="H10" s="9"/>
      <c r="I10" s="9"/>
      <c r="J10" s="80"/>
      <c r="K10" s="75"/>
      <c r="L10" s="75"/>
      <c r="M10" s="75"/>
      <c r="N10" s="82"/>
      <c r="O10" s="82"/>
      <c r="P10" s="76"/>
    </row>
    <row r="11" spans="2:16" x14ac:dyDescent="0.25">
      <c r="B11" s="17"/>
      <c r="C11" s="5"/>
      <c r="D11" s="5"/>
      <c r="E11" s="5"/>
      <c r="F11" s="5"/>
      <c r="G11" s="5"/>
      <c r="H11" s="9"/>
      <c r="I11" s="9"/>
      <c r="J11" s="80"/>
      <c r="K11" s="75"/>
      <c r="L11" s="75"/>
      <c r="M11" s="75"/>
      <c r="N11" s="82"/>
      <c r="O11" s="82"/>
      <c r="P11" s="76"/>
    </row>
    <row r="12" spans="2:16" x14ac:dyDescent="0.25">
      <c r="B12" s="17"/>
      <c r="C12" s="24" t="s">
        <v>7</v>
      </c>
      <c r="D12" s="24"/>
      <c r="E12" s="24"/>
      <c r="F12" s="24"/>
      <c r="G12" s="24"/>
      <c r="H12" s="24"/>
      <c r="I12" s="24"/>
      <c r="J12" s="81"/>
      <c r="K12" s="83"/>
      <c r="L12" s="83"/>
      <c r="M12" s="83"/>
      <c r="N12" s="83"/>
      <c r="O12" s="83"/>
      <c r="P12" s="76"/>
    </row>
    <row r="13" spans="2:16" x14ac:dyDescent="0.25">
      <c r="B13" s="17"/>
      <c r="C13" s="24" t="s">
        <v>8</v>
      </c>
      <c r="D13" s="24"/>
      <c r="E13" s="25">
        <v>250</v>
      </c>
      <c r="F13" s="24" t="s">
        <v>17</v>
      </c>
      <c r="G13" s="24"/>
      <c r="H13" s="25">
        <f>E13*17</f>
        <v>4250</v>
      </c>
      <c r="I13" s="59"/>
      <c r="J13" s="84"/>
      <c r="K13" s="25">
        <v>250</v>
      </c>
      <c r="L13" s="83" t="s">
        <v>17</v>
      </c>
      <c r="M13" s="83"/>
      <c r="N13" s="25">
        <f>K13*17</f>
        <v>4250</v>
      </c>
      <c r="O13" s="93"/>
      <c r="P13" s="76"/>
    </row>
    <row r="14" spans="2:16" x14ac:dyDescent="0.25">
      <c r="B14" s="17"/>
      <c r="C14" s="24" t="s">
        <v>118</v>
      </c>
      <c r="D14" s="24"/>
      <c r="E14" s="25">
        <v>625</v>
      </c>
      <c r="F14" s="24" t="s">
        <v>113</v>
      </c>
      <c r="G14" s="24"/>
      <c r="H14" s="25">
        <f>E14*6</f>
        <v>3750</v>
      </c>
      <c r="I14" s="59"/>
      <c r="J14" s="84"/>
      <c r="K14" s="25">
        <v>625</v>
      </c>
      <c r="L14" s="83" t="s">
        <v>113</v>
      </c>
      <c r="M14" s="83"/>
      <c r="N14" s="25">
        <f>K14*6</f>
        <v>3750</v>
      </c>
      <c r="O14" s="93"/>
      <c r="P14" s="76"/>
    </row>
    <row r="15" spans="2:16" x14ac:dyDescent="0.25">
      <c r="B15" s="17"/>
      <c r="C15" s="5"/>
      <c r="D15" s="5"/>
      <c r="E15" s="5"/>
      <c r="F15" s="5"/>
      <c r="G15" s="5"/>
      <c r="H15" s="9"/>
      <c r="I15" s="9"/>
      <c r="J15" s="80"/>
      <c r="K15" s="75"/>
      <c r="L15" s="75"/>
      <c r="M15" s="75"/>
      <c r="N15" s="82"/>
      <c r="O15" s="82"/>
      <c r="P15" s="76"/>
    </row>
    <row r="16" spans="2:16" x14ac:dyDescent="0.25">
      <c r="B16" s="17"/>
      <c r="C16" s="5" t="s">
        <v>137</v>
      </c>
      <c r="D16" s="5"/>
      <c r="E16" s="45">
        <v>0</v>
      </c>
      <c r="F16" s="5" t="s">
        <v>138</v>
      </c>
      <c r="G16" s="5"/>
      <c r="H16" s="37">
        <f>E16*5</f>
        <v>0</v>
      </c>
      <c r="I16" s="60"/>
      <c r="J16" s="80"/>
      <c r="K16" s="45">
        <v>0</v>
      </c>
      <c r="L16" s="75" t="s">
        <v>17</v>
      </c>
      <c r="M16" s="75"/>
      <c r="N16" s="37">
        <f>K16*17</f>
        <v>0</v>
      </c>
      <c r="O16" s="82"/>
      <c r="P16" s="76"/>
    </row>
    <row r="17" spans="2:16" x14ac:dyDescent="0.25">
      <c r="B17" s="17"/>
      <c r="C17" s="5" t="s">
        <v>140</v>
      </c>
      <c r="D17" s="5"/>
      <c r="E17" s="45">
        <v>0</v>
      </c>
      <c r="F17" s="5" t="s">
        <v>139</v>
      </c>
      <c r="G17" s="5"/>
      <c r="H17" s="37">
        <f>E17*12</f>
        <v>0</v>
      </c>
      <c r="I17" s="60"/>
      <c r="J17" s="80"/>
      <c r="K17" s="75"/>
      <c r="L17" s="75"/>
      <c r="M17" s="75"/>
      <c r="N17" s="37"/>
      <c r="O17" s="82"/>
      <c r="P17" s="76"/>
    </row>
    <row r="18" spans="2:16" x14ac:dyDescent="0.25">
      <c r="B18" s="17"/>
      <c r="C18" s="5" t="s">
        <v>119</v>
      </c>
      <c r="D18" s="5"/>
      <c r="E18" s="45">
        <v>0</v>
      </c>
      <c r="F18" s="5" t="s">
        <v>113</v>
      </c>
      <c r="G18" s="5"/>
      <c r="H18" s="37">
        <f>E18*6</f>
        <v>0</v>
      </c>
      <c r="I18" s="60"/>
      <c r="J18" s="80"/>
      <c r="K18" s="45">
        <v>0</v>
      </c>
      <c r="L18" s="75" t="s">
        <v>113</v>
      </c>
      <c r="M18" s="75"/>
      <c r="N18" s="37">
        <f>K18*6</f>
        <v>0</v>
      </c>
      <c r="O18" s="82"/>
      <c r="P18" s="76"/>
    </row>
    <row r="19" spans="2:16" x14ac:dyDescent="0.25">
      <c r="B19" s="17"/>
      <c r="C19" s="5" t="s">
        <v>9</v>
      </c>
      <c r="D19" s="5"/>
      <c r="E19" s="45">
        <v>0</v>
      </c>
      <c r="F19" s="5" t="s">
        <v>17</v>
      </c>
      <c r="G19" s="5"/>
      <c r="H19" s="37">
        <f>E19*17</f>
        <v>0</v>
      </c>
      <c r="I19" s="60"/>
      <c r="J19" s="80"/>
      <c r="K19" s="45">
        <v>0</v>
      </c>
      <c r="L19" s="75" t="s">
        <v>17</v>
      </c>
      <c r="M19" s="75"/>
      <c r="N19" s="37">
        <f>K19*17</f>
        <v>0</v>
      </c>
      <c r="O19" s="82"/>
      <c r="P19" s="76"/>
    </row>
    <row r="20" spans="2:16" x14ac:dyDescent="0.25">
      <c r="B20" s="17"/>
      <c r="C20" s="5" t="s">
        <v>10</v>
      </c>
      <c r="D20" s="5"/>
      <c r="E20" s="45">
        <v>0</v>
      </c>
      <c r="F20" s="5" t="s">
        <v>18</v>
      </c>
      <c r="G20" s="5"/>
      <c r="H20" s="37">
        <f>E20*4</f>
        <v>0</v>
      </c>
      <c r="I20" s="60"/>
      <c r="J20" s="80"/>
      <c r="K20" s="45">
        <v>0</v>
      </c>
      <c r="L20" s="75" t="s">
        <v>18</v>
      </c>
      <c r="M20" s="75"/>
      <c r="N20" s="37">
        <f>K20*4</f>
        <v>0</v>
      </c>
      <c r="O20" s="82"/>
      <c r="P20" s="76"/>
    </row>
    <row r="21" spans="2:16" x14ac:dyDescent="0.25">
      <c r="B21" s="17"/>
      <c r="C21" s="5"/>
      <c r="D21" s="5"/>
      <c r="E21" s="5"/>
      <c r="F21" s="5"/>
      <c r="G21" s="5"/>
      <c r="H21" s="5"/>
      <c r="I21" s="5"/>
      <c r="J21" s="74"/>
      <c r="K21" s="75"/>
      <c r="L21" s="75"/>
      <c r="M21" s="75"/>
      <c r="N21" s="75"/>
      <c r="O21" s="75"/>
      <c r="P21" s="76"/>
    </row>
    <row r="22" spans="2:16" x14ac:dyDescent="0.25">
      <c r="B22" s="17"/>
      <c r="C22" s="10" t="s">
        <v>11</v>
      </c>
      <c r="D22" s="5"/>
      <c r="E22" s="5"/>
      <c r="F22" s="5"/>
      <c r="G22" s="5"/>
      <c r="H22" s="3">
        <f>SUM(H16:H20)</f>
        <v>0</v>
      </c>
      <c r="I22" s="61"/>
      <c r="J22" s="85"/>
      <c r="K22" s="75"/>
      <c r="L22" s="75"/>
      <c r="M22" s="75"/>
      <c r="N22" s="3">
        <f>SUM(N16:N20)</f>
        <v>0</v>
      </c>
      <c r="O22" s="94"/>
      <c r="P22" s="76"/>
    </row>
    <row r="23" spans="2:16" x14ac:dyDescent="0.25">
      <c r="B23" s="17"/>
      <c r="C23" s="5"/>
      <c r="D23" s="5"/>
      <c r="E23" s="5"/>
      <c r="F23" s="5"/>
      <c r="G23" s="5"/>
      <c r="H23" s="5"/>
      <c r="I23" s="5"/>
      <c r="J23" s="74"/>
      <c r="K23" s="75"/>
      <c r="L23" s="75"/>
      <c r="M23" s="75"/>
      <c r="N23" s="75"/>
      <c r="O23" s="75"/>
      <c r="P23" s="76"/>
    </row>
    <row r="24" spans="2:16" x14ac:dyDescent="0.25">
      <c r="B24" s="17">
        <v>2</v>
      </c>
      <c r="C24" s="10" t="s">
        <v>12</v>
      </c>
      <c r="D24" s="5"/>
      <c r="E24" s="42"/>
      <c r="F24" s="5"/>
      <c r="G24" s="5"/>
      <c r="H24" s="5"/>
      <c r="I24" s="5"/>
      <c r="J24" s="74"/>
      <c r="K24" s="42"/>
      <c r="L24" s="75"/>
      <c r="M24" s="75"/>
      <c r="N24" s="75"/>
      <c r="O24" s="75"/>
      <c r="P24" s="76"/>
    </row>
    <row r="25" spans="2:16" x14ac:dyDescent="0.25">
      <c r="B25" s="17"/>
      <c r="C25" s="5" t="str">
        <f>IF(E24="No","We expect that ALL students who are eligible will apply for Centrelink","")</f>
        <v/>
      </c>
      <c r="D25" s="5"/>
      <c r="E25" s="5"/>
      <c r="F25" s="5"/>
      <c r="G25" s="5"/>
      <c r="H25" s="5"/>
      <c r="I25" s="5"/>
      <c r="J25" s="74"/>
      <c r="K25" s="75"/>
      <c r="L25" s="75"/>
      <c r="M25" s="75"/>
      <c r="N25" s="75"/>
      <c r="O25" s="75"/>
      <c r="P25" s="76"/>
    </row>
    <row r="26" spans="2:16" x14ac:dyDescent="0.25">
      <c r="B26" s="17"/>
      <c r="C26" s="5" t="str">
        <f>IF(E24="Yes","How much will you receive per fortnight?","")</f>
        <v/>
      </c>
      <c r="D26" s="5"/>
      <c r="J26" s="74"/>
      <c r="K26" s="75"/>
      <c r="L26" s="75"/>
      <c r="M26" s="75"/>
      <c r="N26" s="75"/>
      <c r="O26" s="75"/>
      <c r="P26" s="76"/>
    </row>
    <row r="27" spans="2:16" x14ac:dyDescent="0.25">
      <c r="B27" s="17"/>
      <c r="C27" s="5"/>
      <c r="D27" s="5"/>
      <c r="J27" s="74"/>
      <c r="K27" s="75"/>
      <c r="L27" s="75"/>
      <c r="M27" s="75"/>
      <c r="N27" s="75"/>
      <c r="O27" s="75"/>
      <c r="P27" s="76"/>
    </row>
    <row r="28" spans="2:16" x14ac:dyDescent="0.25">
      <c r="B28" s="17"/>
      <c r="C28" s="10" t="s">
        <v>142</v>
      </c>
      <c r="D28" s="5"/>
      <c r="E28" s="45">
        <v>0</v>
      </c>
      <c r="F28" s="5" t="s">
        <v>77</v>
      </c>
      <c r="G28" s="5"/>
      <c r="H28" s="2">
        <f>E28/2</f>
        <v>0</v>
      </c>
      <c r="I28" s="9" t="s">
        <v>13</v>
      </c>
      <c r="J28" s="80"/>
      <c r="K28" s="45">
        <v>0</v>
      </c>
      <c r="L28" s="75" t="s">
        <v>77</v>
      </c>
      <c r="M28" s="75"/>
      <c r="N28" s="2">
        <f>K28/2</f>
        <v>0</v>
      </c>
      <c r="O28" s="82" t="s">
        <v>13</v>
      </c>
      <c r="P28" s="76"/>
    </row>
    <row r="29" spans="2:16" x14ac:dyDescent="0.25">
      <c r="B29" s="17"/>
      <c r="C29" t="s">
        <v>81</v>
      </c>
      <c r="E29" s="5"/>
      <c r="F29" s="5"/>
      <c r="G29" s="5"/>
      <c r="H29" s="2">
        <f>H28*40</f>
        <v>0</v>
      </c>
      <c r="I29" s="9" t="s">
        <v>14</v>
      </c>
      <c r="J29" s="80"/>
      <c r="K29" s="75"/>
      <c r="L29" s="75"/>
      <c r="M29" s="75"/>
      <c r="N29" s="2">
        <f>N28*40</f>
        <v>0</v>
      </c>
      <c r="O29" s="82" t="s">
        <v>14</v>
      </c>
      <c r="P29" s="76"/>
    </row>
    <row r="30" spans="2:16" x14ac:dyDescent="0.25">
      <c r="B30" s="17"/>
      <c r="C30" t="s">
        <v>117</v>
      </c>
      <c r="I30" s="56"/>
      <c r="J30" s="86"/>
      <c r="K30" s="96"/>
      <c r="L30" s="96"/>
      <c r="M30" s="96"/>
      <c r="N30" s="96"/>
      <c r="O30" s="95"/>
      <c r="P30" s="76"/>
    </row>
    <row r="31" spans="2:16" ht="15" customHeight="1" x14ac:dyDescent="0.25">
      <c r="B31" s="17"/>
      <c r="C31" s="190" t="s">
        <v>82</v>
      </c>
      <c r="D31" s="189"/>
      <c r="E31" s="189"/>
      <c r="F31" s="189"/>
      <c r="G31" s="189"/>
      <c r="H31" s="189"/>
      <c r="I31" s="57"/>
      <c r="J31" s="87"/>
      <c r="K31" s="96"/>
      <c r="L31" s="96"/>
      <c r="M31" s="96"/>
      <c r="N31" s="96"/>
      <c r="O31" s="96"/>
      <c r="P31" s="76"/>
    </row>
    <row r="32" spans="2:16" x14ac:dyDescent="0.25">
      <c r="B32" s="17"/>
      <c r="C32" s="106"/>
      <c r="D32" s="106"/>
      <c r="E32" s="106"/>
      <c r="F32" s="106"/>
      <c r="G32" s="106"/>
      <c r="H32" s="106"/>
      <c r="I32" s="57"/>
      <c r="J32" s="87"/>
      <c r="K32" s="96"/>
      <c r="L32" s="96"/>
      <c r="M32" s="96"/>
      <c r="N32" s="96"/>
      <c r="O32" s="96"/>
      <c r="P32" s="76"/>
    </row>
    <row r="33" spans="2:16" x14ac:dyDescent="0.25">
      <c r="B33" s="17"/>
      <c r="C33" s="108" t="s">
        <v>126</v>
      </c>
      <c r="D33" s="106"/>
      <c r="E33" s="106"/>
      <c r="F33" s="106"/>
      <c r="G33" s="106"/>
      <c r="H33" s="106"/>
      <c r="I33" s="57"/>
      <c r="J33" s="87"/>
      <c r="K33" s="96"/>
      <c r="L33" s="96"/>
      <c r="M33" s="96"/>
      <c r="N33" s="96"/>
      <c r="O33" s="96"/>
      <c r="P33" s="76"/>
    </row>
    <row r="34" spans="2:16" x14ac:dyDescent="0.25">
      <c r="B34" s="17"/>
      <c r="C34" s="134" t="s">
        <v>143</v>
      </c>
      <c r="D34" s="106"/>
      <c r="E34" s="45">
        <v>0</v>
      </c>
      <c r="F34" s="5" t="s">
        <v>77</v>
      </c>
      <c r="G34" s="5"/>
      <c r="H34" s="9"/>
      <c r="I34" s="9"/>
      <c r="J34" s="87"/>
      <c r="K34" s="96"/>
      <c r="L34" s="96"/>
      <c r="M34" s="96"/>
      <c r="N34" s="96"/>
      <c r="O34" s="96"/>
      <c r="P34" s="76"/>
    </row>
    <row r="35" spans="2:16" x14ac:dyDescent="0.25">
      <c r="B35" s="17"/>
      <c r="C35" s="107" t="s">
        <v>125</v>
      </c>
      <c r="D35" s="106"/>
      <c r="E35" s="47"/>
      <c r="F35" s="5" t="s">
        <v>171</v>
      </c>
      <c r="G35" s="5"/>
      <c r="H35" s="2">
        <f>E34*E35</f>
        <v>0</v>
      </c>
      <c r="I35" s="9" t="s">
        <v>172</v>
      </c>
      <c r="J35" s="87"/>
      <c r="K35" s="96"/>
      <c r="L35" s="96"/>
      <c r="M35" s="96"/>
      <c r="N35" s="96"/>
      <c r="O35" s="96"/>
      <c r="P35" s="76"/>
    </row>
    <row r="36" spans="2:16" ht="30" x14ac:dyDescent="0.25">
      <c r="B36" s="17"/>
      <c r="C36" s="106" t="s">
        <v>141</v>
      </c>
      <c r="D36" s="106"/>
      <c r="E36" s="106"/>
      <c r="F36" s="106"/>
      <c r="G36" s="106"/>
      <c r="H36" s="106"/>
      <c r="I36" s="57"/>
      <c r="J36" s="87"/>
      <c r="K36" s="96"/>
      <c r="L36" s="96"/>
      <c r="M36" s="96"/>
      <c r="N36" s="96"/>
      <c r="O36" s="96"/>
      <c r="P36" s="76"/>
    </row>
    <row r="37" spans="2:16" x14ac:dyDescent="0.25">
      <c r="B37" s="17"/>
      <c r="C37" s="5"/>
      <c r="D37" s="5"/>
      <c r="E37" s="5"/>
      <c r="F37" s="5"/>
      <c r="G37" s="5"/>
      <c r="H37" s="5"/>
      <c r="I37" s="5"/>
      <c r="J37" s="74"/>
      <c r="K37" s="75"/>
      <c r="L37" s="75"/>
      <c r="M37" s="75"/>
      <c r="N37" s="75"/>
      <c r="O37" s="75"/>
      <c r="P37" s="76"/>
    </row>
    <row r="38" spans="2:16" x14ac:dyDescent="0.25">
      <c r="B38" s="17">
        <v>3</v>
      </c>
      <c r="C38" s="10" t="s">
        <v>15</v>
      </c>
      <c r="D38" s="5"/>
      <c r="E38" s="42"/>
      <c r="F38" s="5"/>
      <c r="G38" s="5"/>
      <c r="H38" s="5"/>
      <c r="I38" s="5"/>
      <c r="J38" s="74"/>
      <c r="K38" s="42"/>
      <c r="L38" s="75"/>
      <c r="M38" s="75"/>
      <c r="N38" s="75"/>
      <c r="O38" s="75"/>
      <c r="P38" s="76"/>
    </row>
    <row r="39" spans="2:16" x14ac:dyDescent="0.25">
      <c r="B39" s="17"/>
      <c r="C39" s="5" t="str">
        <f>IF(E38="Yes"," How much do you receive as a weekly allowance?","")</f>
        <v/>
      </c>
      <c r="D39" s="5"/>
      <c r="E39" s="45">
        <v>0</v>
      </c>
      <c r="F39" s="5" t="s">
        <v>13</v>
      </c>
      <c r="G39" s="5"/>
      <c r="H39" s="2">
        <f>E39*40</f>
        <v>0</v>
      </c>
      <c r="I39" s="9" t="s">
        <v>14</v>
      </c>
      <c r="J39" s="80"/>
      <c r="K39" s="45">
        <v>0</v>
      </c>
      <c r="L39" s="75" t="s">
        <v>13</v>
      </c>
      <c r="M39" s="75"/>
      <c r="N39" s="2">
        <f>K39*40</f>
        <v>0</v>
      </c>
      <c r="O39" s="82" t="s">
        <v>14</v>
      </c>
      <c r="P39" s="76"/>
    </row>
    <row r="40" spans="2:16" x14ac:dyDescent="0.25">
      <c r="B40" s="17"/>
      <c r="C40" s="5"/>
      <c r="D40" s="5"/>
      <c r="E40" s="5"/>
      <c r="F40" s="5"/>
      <c r="G40" s="5"/>
      <c r="H40" s="5"/>
      <c r="I40" s="5"/>
      <c r="J40" s="74"/>
      <c r="K40" s="75"/>
      <c r="L40" s="75"/>
      <c r="M40" s="75"/>
      <c r="N40" s="75"/>
      <c r="O40" s="75"/>
      <c r="P40" s="76"/>
    </row>
    <row r="41" spans="2:16" x14ac:dyDescent="0.25">
      <c r="B41" s="17">
        <v>4</v>
      </c>
      <c r="C41" s="10" t="s">
        <v>19</v>
      </c>
      <c r="D41" s="5"/>
      <c r="E41" s="42"/>
      <c r="F41" s="5"/>
      <c r="G41" s="5"/>
      <c r="H41" s="5"/>
      <c r="I41" s="5"/>
      <c r="J41" s="74"/>
      <c r="K41" s="42"/>
      <c r="L41" s="75"/>
      <c r="M41" s="75"/>
      <c r="N41" s="75"/>
      <c r="O41" s="75"/>
      <c r="P41" s="76"/>
    </row>
    <row r="42" spans="2:16" x14ac:dyDescent="0.25">
      <c r="B42" s="17"/>
      <c r="C42" s="5" t="str">
        <f>IF(E41="Yes","How much do you intend to use annually towards paying fees?","")</f>
        <v/>
      </c>
      <c r="D42" s="5"/>
      <c r="E42" s="45">
        <v>0</v>
      </c>
      <c r="F42" s="5"/>
      <c r="G42" s="5"/>
      <c r="H42" s="2">
        <f>E42</f>
        <v>0</v>
      </c>
      <c r="I42" s="9"/>
      <c r="J42" s="80"/>
      <c r="K42" s="45">
        <v>0</v>
      </c>
      <c r="L42" s="75"/>
      <c r="M42" s="75"/>
      <c r="N42" s="2">
        <f>K42</f>
        <v>0</v>
      </c>
      <c r="O42" s="82"/>
      <c r="P42" s="76"/>
    </row>
    <row r="43" spans="2:16" x14ac:dyDescent="0.25">
      <c r="B43" s="17"/>
      <c r="C43" s="5"/>
      <c r="D43" s="5"/>
      <c r="E43" s="5"/>
      <c r="F43" s="5"/>
      <c r="G43" s="5"/>
      <c r="H43" s="5"/>
      <c r="I43" s="5"/>
      <c r="J43" s="74"/>
      <c r="K43" s="75"/>
      <c r="L43" s="75"/>
      <c r="M43" s="75"/>
      <c r="N43" s="75"/>
      <c r="O43" s="75"/>
      <c r="P43" s="76"/>
    </row>
    <row r="44" spans="2:16" x14ac:dyDescent="0.25">
      <c r="B44" s="17">
        <v>5</v>
      </c>
      <c r="C44" s="10" t="s">
        <v>20</v>
      </c>
      <c r="D44" s="5"/>
      <c r="E44" s="5"/>
      <c r="F44" s="5"/>
      <c r="G44" s="5"/>
      <c r="H44" s="5"/>
      <c r="I44" s="5"/>
      <c r="J44" s="74"/>
      <c r="K44" s="75"/>
      <c r="L44" s="75"/>
      <c r="M44" s="75"/>
      <c r="N44" s="75"/>
      <c r="O44" s="75"/>
      <c r="P44" s="76"/>
    </row>
    <row r="45" spans="2:16" ht="45" x14ac:dyDescent="0.25">
      <c r="B45" s="17"/>
      <c r="C45" s="29" t="s">
        <v>144</v>
      </c>
      <c r="D45" s="5"/>
      <c r="E45" s="5"/>
      <c r="F45" s="5"/>
      <c r="G45" s="5"/>
      <c r="H45" s="5"/>
      <c r="I45" s="5"/>
      <c r="J45" s="74"/>
      <c r="K45" s="75"/>
      <c r="L45" s="75"/>
      <c r="M45" s="75"/>
      <c r="N45" s="75"/>
      <c r="O45" s="75"/>
      <c r="P45" s="76"/>
    </row>
    <row r="46" spans="2:16" x14ac:dyDescent="0.25">
      <c r="B46" s="17"/>
      <c r="C46" s="5"/>
      <c r="D46" s="5"/>
      <c r="E46" s="5"/>
      <c r="F46" s="5"/>
      <c r="G46" s="5"/>
      <c r="H46" s="5"/>
      <c r="I46" s="5"/>
      <c r="J46" s="74"/>
      <c r="K46" s="75"/>
      <c r="L46" s="75"/>
      <c r="M46" s="75"/>
      <c r="N46" s="75"/>
      <c r="O46" s="75"/>
      <c r="P46" s="76"/>
    </row>
    <row r="47" spans="2:16" x14ac:dyDescent="0.25">
      <c r="B47" s="17"/>
      <c r="C47" s="73" t="s">
        <v>145</v>
      </c>
      <c r="D47" s="11"/>
      <c r="E47" s="45">
        <v>0</v>
      </c>
      <c r="F47" s="5"/>
      <c r="G47" s="5"/>
      <c r="H47" s="2">
        <f>E47</f>
        <v>0</v>
      </c>
      <c r="I47" s="9"/>
      <c r="J47" s="80"/>
      <c r="K47" s="45">
        <v>0</v>
      </c>
      <c r="L47" s="75"/>
      <c r="M47" s="75"/>
      <c r="N47" s="2">
        <f>K47</f>
        <v>0</v>
      </c>
      <c r="O47" s="82"/>
      <c r="P47" s="76"/>
    </row>
    <row r="48" spans="2:16" x14ac:dyDescent="0.25">
      <c r="B48" s="17"/>
      <c r="C48" s="73" t="s">
        <v>145</v>
      </c>
      <c r="D48" s="11"/>
      <c r="E48" s="45">
        <v>0</v>
      </c>
      <c r="F48" s="5"/>
      <c r="G48" s="5"/>
      <c r="H48" s="2">
        <f>E48</f>
        <v>0</v>
      </c>
      <c r="I48" s="9"/>
      <c r="J48" s="80"/>
      <c r="K48" s="45">
        <v>0</v>
      </c>
      <c r="L48" s="75"/>
      <c r="M48" s="75"/>
      <c r="N48" s="2">
        <f>K48</f>
        <v>0</v>
      </c>
      <c r="O48" s="82"/>
      <c r="P48" s="76"/>
    </row>
    <row r="49" spans="2:16" x14ac:dyDescent="0.25">
      <c r="B49" s="17"/>
      <c r="C49" s="73" t="s">
        <v>145</v>
      </c>
      <c r="D49" s="11"/>
      <c r="E49" s="45">
        <v>0</v>
      </c>
      <c r="F49" s="5"/>
      <c r="G49" s="5"/>
      <c r="H49" s="2">
        <f>E49</f>
        <v>0</v>
      </c>
      <c r="I49" s="9"/>
      <c r="J49" s="80"/>
      <c r="K49" s="45">
        <v>0</v>
      </c>
      <c r="L49" s="75"/>
      <c r="M49" s="75"/>
      <c r="N49" s="2">
        <f>K49</f>
        <v>0</v>
      </c>
      <c r="O49" s="82"/>
      <c r="P49" s="76"/>
    </row>
    <row r="50" spans="2:16" x14ac:dyDescent="0.25">
      <c r="B50" s="17"/>
      <c r="C50" s="5"/>
      <c r="D50" s="5"/>
      <c r="E50" s="5"/>
      <c r="F50" s="5"/>
      <c r="G50" s="5"/>
      <c r="H50" s="5"/>
      <c r="I50" s="5"/>
      <c r="J50" s="74"/>
      <c r="K50" s="75"/>
      <c r="L50" s="75"/>
      <c r="M50" s="75"/>
      <c r="N50" s="75"/>
      <c r="O50" s="75"/>
      <c r="P50" s="76"/>
    </row>
    <row r="51" spans="2:16" x14ac:dyDescent="0.25">
      <c r="B51" s="17"/>
      <c r="C51" s="10" t="s">
        <v>21</v>
      </c>
      <c r="D51" s="5"/>
      <c r="E51" s="5"/>
      <c r="F51" s="5"/>
      <c r="G51" s="5"/>
      <c r="H51" s="191">
        <f>H22+H29+H35+H39+H42+SUM(H47:H49)</f>
        <v>0</v>
      </c>
      <c r="I51" s="62"/>
      <c r="J51" s="88"/>
      <c r="K51" s="75"/>
      <c r="L51" s="75"/>
      <c r="M51" s="75"/>
      <c r="N51" s="4">
        <f>N22+N29+N39+N42+SUM(N47:N49)</f>
        <v>0</v>
      </c>
      <c r="O51" s="97"/>
      <c r="P51" s="76"/>
    </row>
    <row r="52" spans="2:16" x14ac:dyDescent="0.25">
      <c r="B52" s="17"/>
      <c r="C52" s="5"/>
      <c r="D52" s="5"/>
      <c r="E52" s="5"/>
      <c r="F52" s="5"/>
      <c r="G52" s="5"/>
      <c r="H52" s="5"/>
      <c r="I52" s="5"/>
      <c r="J52" s="74"/>
      <c r="K52" s="75"/>
      <c r="L52" s="75"/>
      <c r="M52" s="75"/>
      <c r="N52" s="75"/>
      <c r="O52" s="75"/>
      <c r="P52" s="76"/>
    </row>
    <row r="53" spans="2:16" x14ac:dyDescent="0.25">
      <c r="B53" s="17"/>
      <c r="C53" s="5"/>
      <c r="D53" s="5"/>
      <c r="E53" s="5"/>
      <c r="F53" s="5"/>
      <c r="G53" s="5"/>
      <c r="H53" s="5"/>
      <c r="I53" s="5"/>
      <c r="J53" s="74"/>
      <c r="K53" s="75"/>
      <c r="L53" s="75"/>
      <c r="M53" s="75"/>
      <c r="N53" s="75"/>
      <c r="O53" s="75"/>
      <c r="P53" s="76"/>
    </row>
    <row r="54" spans="2:16" ht="21" customHeight="1" x14ac:dyDescent="0.25">
      <c r="B54" s="17"/>
      <c r="C54" s="105" t="s">
        <v>22</v>
      </c>
      <c r="D54" s="66"/>
      <c r="E54" s="66"/>
      <c r="F54" s="66"/>
      <c r="G54" s="66"/>
      <c r="H54" s="66"/>
      <c r="I54" s="63"/>
      <c r="J54" s="89"/>
      <c r="K54" s="98"/>
      <c r="L54" s="98"/>
      <c r="M54" s="98"/>
      <c r="N54" s="98"/>
      <c r="O54" s="98"/>
      <c r="P54" s="76"/>
    </row>
    <row r="55" spans="2:16" x14ac:dyDescent="0.25">
      <c r="B55" s="17"/>
      <c r="C55" s="5"/>
      <c r="D55" s="5"/>
      <c r="E55" s="5"/>
      <c r="F55" s="5"/>
      <c r="G55" s="5"/>
      <c r="H55" s="5"/>
      <c r="I55" s="5"/>
      <c r="J55" s="74"/>
      <c r="K55" s="75"/>
      <c r="L55" s="75"/>
      <c r="M55" s="75"/>
      <c r="N55" s="75"/>
      <c r="O55" s="75"/>
      <c r="P55" s="76"/>
    </row>
    <row r="56" spans="2:16" x14ac:dyDescent="0.25">
      <c r="B56" s="17">
        <v>6</v>
      </c>
      <c r="C56" s="10" t="s">
        <v>23</v>
      </c>
      <c r="D56" s="5"/>
      <c r="E56" s="5"/>
      <c r="F56" s="5"/>
      <c r="G56" s="5"/>
      <c r="H56" s="5"/>
      <c r="I56" s="5"/>
      <c r="J56" s="74"/>
      <c r="K56" s="75"/>
      <c r="L56" s="75"/>
      <c r="M56" s="75"/>
      <c r="N56" s="75"/>
      <c r="O56" s="75"/>
      <c r="P56" s="76"/>
    </row>
    <row r="57" spans="2:16" x14ac:dyDescent="0.25">
      <c r="B57" s="17"/>
      <c r="C57" s="5" t="s">
        <v>78</v>
      </c>
      <c r="D57" s="5"/>
      <c r="E57" s="5"/>
      <c r="F57" s="5"/>
      <c r="G57" s="5"/>
      <c r="H57" s="2">
        <v>6500</v>
      </c>
      <c r="I57" s="9"/>
      <c r="J57" s="80"/>
      <c r="K57" s="75"/>
      <c r="L57" s="75"/>
      <c r="M57" s="75"/>
      <c r="N57" s="2">
        <v>6500</v>
      </c>
      <c r="O57" s="82"/>
      <c r="P57" s="76"/>
    </row>
    <row r="58" spans="2:16" x14ac:dyDescent="0.25">
      <c r="B58" s="17"/>
      <c r="C58" s="5"/>
      <c r="D58" s="5"/>
      <c r="E58" s="5"/>
      <c r="F58" s="5"/>
      <c r="G58" s="5"/>
      <c r="H58" s="5"/>
      <c r="I58" s="5"/>
      <c r="J58" s="74"/>
      <c r="K58" s="75"/>
      <c r="L58" s="75"/>
      <c r="M58" s="75"/>
      <c r="N58" s="75"/>
      <c r="O58" s="75"/>
      <c r="P58" s="76"/>
    </row>
    <row r="59" spans="2:16" x14ac:dyDescent="0.25">
      <c r="B59" s="17">
        <v>7</v>
      </c>
      <c r="C59" s="10" t="s">
        <v>157</v>
      </c>
      <c r="D59" s="5"/>
      <c r="E59" s="5"/>
      <c r="F59" s="170"/>
      <c r="G59" s="171"/>
      <c r="H59" s="54" t="e">
        <f>VLOOKUP(F59,G105:H109,2,FALSE)</f>
        <v>#N/A</v>
      </c>
      <c r="I59" s="9"/>
      <c r="J59" s="80"/>
      <c r="K59" s="75"/>
      <c r="L59" s="170"/>
      <c r="M59" s="171"/>
      <c r="N59" s="54" t="e">
        <f>VLOOKUP(L59,M105:N109,2,FALSE)</f>
        <v>#N/A</v>
      </c>
      <c r="O59" s="82"/>
      <c r="P59" s="76"/>
    </row>
    <row r="60" spans="2:16" x14ac:dyDescent="0.25">
      <c r="B60" s="17"/>
      <c r="C60" s="5"/>
      <c r="D60" s="5"/>
      <c r="E60" s="5"/>
      <c r="F60" s="137" t="s">
        <v>155</v>
      </c>
      <c r="G60" s="138"/>
      <c r="H60" s="192" t="e">
        <f>H59/2*0.55</f>
        <v>#N/A</v>
      </c>
      <c r="I60" s="5"/>
      <c r="J60" s="74"/>
      <c r="K60" s="75"/>
      <c r="L60" s="75"/>
      <c r="M60" s="75"/>
      <c r="N60" s="75"/>
      <c r="O60" s="75"/>
      <c r="P60" s="76"/>
    </row>
    <row r="61" spans="2:16" x14ac:dyDescent="0.25">
      <c r="B61" s="17"/>
      <c r="C61" s="5"/>
      <c r="D61" s="5"/>
      <c r="E61" s="5"/>
      <c r="F61" s="137" t="s">
        <v>156</v>
      </c>
      <c r="G61" s="138"/>
      <c r="H61" s="139" t="e">
        <f>H59-H60</f>
        <v>#N/A</v>
      </c>
      <c r="I61" s="5"/>
      <c r="J61" s="74"/>
      <c r="K61" s="75"/>
      <c r="L61" s="75"/>
      <c r="M61" s="75"/>
      <c r="N61" s="75"/>
      <c r="O61" s="75"/>
      <c r="P61" s="76"/>
    </row>
    <row r="62" spans="2:16" x14ac:dyDescent="0.25">
      <c r="B62" s="17"/>
      <c r="C62" s="5"/>
      <c r="D62" s="5"/>
      <c r="E62" s="5"/>
      <c r="F62" s="5"/>
      <c r="G62" s="5"/>
      <c r="H62" s="136"/>
      <c r="I62" s="5"/>
      <c r="J62" s="74"/>
      <c r="K62" s="75"/>
      <c r="L62" s="75"/>
      <c r="M62" s="75"/>
      <c r="N62" s="75"/>
      <c r="O62" s="75"/>
      <c r="P62" s="76"/>
    </row>
    <row r="63" spans="2:16" x14ac:dyDescent="0.25">
      <c r="B63" s="17"/>
      <c r="C63" s="5" t="s">
        <v>79</v>
      </c>
      <c r="D63" s="5"/>
      <c r="E63" s="5"/>
      <c r="F63" s="5"/>
      <c r="G63" s="5"/>
      <c r="H63" s="5"/>
      <c r="I63" s="5"/>
      <c r="J63" s="74"/>
      <c r="K63" s="75"/>
      <c r="L63" s="75"/>
      <c r="M63" s="75"/>
      <c r="N63" s="75"/>
      <c r="O63" s="75"/>
      <c r="P63" s="76"/>
    </row>
    <row r="64" spans="2:16" x14ac:dyDescent="0.25">
      <c r="B64" s="17"/>
      <c r="C64" s="5"/>
      <c r="D64" s="5"/>
      <c r="E64" s="5"/>
      <c r="F64" s="5"/>
      <c r="G64" s="5"/>
      <c r="H64" s="5"/>
      <c r="I64" s="5"/>
      <c r="J64" s="74"/>
      <c r="K64" s="75"/>
      <c r="L64" s="75"/>
      <c r="M64" s="75"/>
      <c r="N64" s="75"/>
      <c r="O64" s="75"/>
      <c r="P64" s="76"/>
    </row>
    <row r="65" spans="2:16" x14ac:dyDescent="0.25">
      <c r="B65" s="17"/>
      <c r="C65" s="5"/>
      <c r="D65" s="5"/>
      <c r="E65" s="5"/>
      <c r="F65" s="5"/>
      <c r="G65" s="5"/>
      <c r="H65" s="5"/>
      <c r="I65" s="5"/>
      <c r="J65" s="74"/>
      <c r="K65" s="75"/>
      <c r="L65" s="75"/>
      <c r="M65" s="75"/>
      <c r="N65" s="75"/>
      <c r="O65" s="75"/>
      <c r="P65" s="76"/>
    </row>
    <row r="66" spans="2:16" x14ac:dyDescent="0.25">
      <c r="B66" s="17">
        <v>8</v>
      </c>
      <c r="C66" s="10" t="s">
        <v>24</v>
      </c>
      <c r="D66" s="5"/>
      <c r="E66" s="42"/>
      <c r="F66" s="5"/>
      <c r="G66" s="5"/>
      <c r="H66" s="5"/>
      <c r="I66" s="5"/>
      <c r="J66" s="74"/>
      <c r="K66" s="42"/>
      <c r="L66" s="75"/>
      <c r="M66" s="75"/>
      <c r="N66" s="75"/>
      <c r="O66" s="75"/>
      <c r="P66" s="76"/>
    </row>
    <row r="67" spans="2:16" x14ac:dyDescent="0.25">
      <c r="B67" s="17"/>
      <c r="C67" s="5" t="str">
        <f>IF(E66="Yes","Estimate the cost of your travel home","")</f>
        <v/>
      </c>
      <c r="D67" s="5"/>
      <c r="E67" s="45">
        <v>0</v>
      </c>
      <c r="F67" s="5"/>
      <c r="G67" s="5"/>
      <c r="H67" s="2">
        <f>E67</f>
        <v>0</v>
      </c>
      <c r="I67" s="9"/>
      <c r="J67" s="80"/>
      <c r="K67" s="45">
        <v>0</v>
      </c>
      <c r="L67" s="75"/>
      <c r="M67" s="75"/>
      <c r="N67" s="2">
        <f>K67</f>
        <v>0</v>
      </c>
      <c r="O67" s="82"/>
      <c r="P67" s="76"/>
    </row>
    <row r="68" spans="2:16" x14ac:dyDescent="0.25">
      <c r="B68" s="17"/>
      <c r="C68" s="5"/>
      <c r="D68" s="5"/>
      <c r="E68" s="5"/>
      <c r="F68" s="5"/>
      <c r="G68" s="5"/>
      <c r="H68" s="5"/>
      <c r="I68" s="5"/>
      <c r="J68" s="74"/>
      <c r="K68" s="75"/>
      <c r="L68" s="75"/>
      <c r="M68" s="75"/>
      <c r="N68" s="75"/>
      <c r="O68" s="75"/>
      <c r="P68" s="76"/>
    </row>
    <row r="69" spans="2:16" x14ac:dyDescent="0.25">
      <c r="B69" s="17">
        <v>9</v>
      </c>
      <c r="C69" s="10" t="s">
        <v>25</v>
      </c>
      <c r="D69" s="5"/>
      <c r="E69" s="5"/>
      <c r="F69" s="5"/>
      <c r="G69" s="5"/>
      <c r="H69" s="5"/>
      <c r="I69" s="5"/>
      <c r="J69" s="74"/>
      <c r="K69" s="75"/>
      <c r="L69" s="75"/>
      <c r="M69" s="75"/>
      <c r="N69" s="75"/>
      <c r="O69" s="75"/>
      <c r="P69" s="76"/>
    </row>
    <row r="70" spans="2:16" x14ac:dyDescent="0.25">
      <c r="B70" s="17"/>
      <c r="C70" s="5" t="s">
        <v>26</v>
      </c>
      <c r="D70" s="5"/>
      <c r="E70" s="42"/>
      <c r="F70" s="5"/>
      <c r="G70" s="5"/>
      <c r="H70" s="5"/>
      <c r="I70" s="5"/>
      <c r="J70" s="74"/>
      <c r="K70" s="42"/>
      <c r="L70" s="75"/>
      <c r="M70" s="75"/>
      <c r="N70" s="75"/>
      <c r="O70" s="75"/>
      <c r="P70" s="76"/>
    </row>
    <row r="71" spans="2:16" x14ac:dyDescent="0.25">
      <c r="B71" s="17"/>
      <c r="C71" s="5" t="str">
        <f>IF(E70="Yes","Estimate the annual running costs","")</f>
        <v/>
      </c>
      <c r="D71" s="5"/>
      <c r="E71" s="45">
        <v>0</v>
      </c>
      <c r="F71" s="5"/>
      <c r="G71" s="5"/>
      <c r="H71" s="2">
        <f>E71</f>
        <v>0</v>
      </c>
      <c r="I71" s="9"/>
      <c r="J71" s="80"/>
      <c r="K71" s="45">
        <v>0</v>
      </c>
      <c r="L71" s="75"/>
      <c r="M71" s="75"/>
      <c r="N71" s="2">
        <f>K71</f>
        <v>0</v>
      </c>
      <c r="O71" s="82"/>
      <c r="P71" s="76"/>
    </row>
    <row r="72" spans="2:16" x14ac:dyDescent="0.25">
      <c r="B72" s="17"/>
      <c r="C72" s="5"/>
      <c r="D72" s="5"/>
      <c r="E72" s="5"/>
      <c r="F72" s="5"/>
      <c r="G72" s="5"/>
      <c r="H72" s="5"/>
      <c r="I72" s="5"/>
      <c r="J72" s="74"/>
      <c r="K72" s="75"/>
      <c r="L72" s="75"/>
      <c r="M72" s="75"/>
      <c r="N72" s="75"/>
      <c r="O72" s="75"/>
      <c r="P72" s="76"/>
    </row>
    <row r="73" spans="2:16" x14ac:dyDescent="0.25">
      <c r="B73" s="17">
        <v>10</v>
      </c>
      <c r="C73" s="10" t="s">
        <v>27</v>
      </c>
      <c r="D73" s="5"/>
      <c r="E73" s="5"/>
      <c r="F73" s="5"/>
      <c r="G73" s="5"/>
      <c r="H73" s="5"/>
      <c r="I73" s="5"/>
      <c r="J73" s="74"/>
      <c r="K73" s="75"/>
      <c r="L73" s="75"/>
      <c r="M73" s="75"/>
      <c r="N73" s="75"/>
      <c r="O73" s="75"/>
      <c r="P73" s="76"/>
    </row>
    <row r="74" spans="2:16" x14ac:dyDescent="0.25">
      <c r="B74" s="17"/>
      <c r="C74" s="5" t="s">
        <v>28</v>
      </c>
      <c r="D74" s="5"/>
      <c r="E74" s="42"/>
      <c r="F74" s="5"/>
      <c r="G74" s="5"/>
      <c r="H74" s="5"/>
      <c r="I74" s="5"/>
      <c r="J74" s="74"/>
      <c r="K74" s="42"/>
      <c r="L74" s="75"/>
      <c r="M74" s="75"/>
      <c r="N74" s="75"/>
      <c r="O74" s="75"/>
      <c r="P74" s="76"/>
    </row>
    <row r="75" spans="2:16" x14ac:dyDescent="0.25">
      <c r="B75" s="17"/>
      <c r="C75" s="5" t="str">
        <f>IF(E74="Yes","Estimate the cost of the computer","")</f>
        <v/>
      </c>
      <c r="D75" s="5"/>
      <c r="E75" s="45">
        <v>0</v>
      </c>
      <c r="F75" s="5"/>
      <c r="G75" s="5"/>
      <c r="H75" s="2">
        <f>E75</f>
        <v>0</v>
      </c>
      <c r="I75" s="9"/>
      <c r="J75" s="80"/>
      <c r="K75" s="45">
        <v>0</v>
      </c>
      <c r="L75" s="75"/>
      <c r="M75" s="75"/>
      <c r="N75" s="2">
        <f>K75</f>
        <v>0</v>
      </c>
      <c r="O75" s="82"/>
      <c r="P75" s="76"/>
    </row>
    <row r="76" spans="2:16" x14ac:dyDescent="0.25">
      <c r="B76" s="17"/>
      <c r="C76" s="5"/>
      <c r="D76" s="5"/>
      <c r="E76" s="5"/>
      <c r="F76" s="5"/>
      <c r="G76" s="5"/>
      <c r="H76" s="5"/>
      <c r="I76" s="5"/>
      <c r="J76" s="74"/>
      <c r="K76" s="75"/>
      <c r="L76" s="75"/>
      <c r="M76" s="75"/>
      <c r="N76" s="75"/>
      <c r="O76" s="75"/>
      <c r="P76" s="76"/>
    </row>
    <row r="77" spans="2:16" x14ac:dyDescent="0.25">
      <c r="B77" s="17">
        <v>11</v>
      </c>
      <c r="C77" s="10" t="s">
        <v>120</v>
      </c>
      <c r="D77" s="5"/>
      <c r="E77" s="42"/>
      <c r="F77" s="5"/>
      <c r="G77" s="5"/>
      <c r="H77" s="5"/>
      <c r="I77" s="5"/>
      <c r="J77" s="74"/>
      <c r="K77" s="42"/>
      <c r="L77" s="75"/>
      <c r="M77" s="75"/>
      <c r="N77" s="75"/>
      <c r="O77" s="75"/>
      <c r="P77" s="76"/>
    </row>
    <row r="78" spans="2:16" x14ac:dyDescent="0.25">
      <c r="B78" s="17"/>
      <c r="C78" s="5" t="str">
        <f>IF(E77="Yes","- provide further details","")</f>
        <v/>
      </c>
      <c r="D78" s="5"/>
      <c r="E78" s="170"/>
      <c r="F78" s="181"/>
      <c r="G78" s="181"/>
      <c r="H78" s="171"/>
      <c r="I78" s="64"/>
      <c r="J78" s="90"/>
      <c r="K78" s="170"/>
      <c r="L78" s="181"/>
      <c r="M78" s="181"/>
      <c r="N78" s="171"/>
      <c r="O78" s="99"/>
      <c r="P78" s="76"/>
    </row>
    <row r="79" spans="2:16" x14ac:dyDescent="0.25">
      <c r="B79" s="17"/>
      <c r="C79" s="5" t="str">
        <f>IF(E77="Yes","- estimate the total amount repayable in 2015","")</f>
        <v/>
      </c>
      <c r="D79" s="5"/>
      <c r="E79" s="45">
        <v>0</v>
      </c>
      <c r="F79" s="5"/>
      <c r="G79" s="5"/>
      <c r="H79" s="2">
        <f>E79</f>
        <v>0</v>
      </c>
      <c r="I79" s="9"/>
      <c r="J79" s="80"/>
      <c r="K79" s="45">
        <v>0</v>
      </c>
      <c r="L79" s="75"/>
      <c r="M79" s="75"/>
      <c r="N79" s="2">
        <f>K79</f>
        <v>0</v>
      </c>
      <c r="O79" s="82"/>
      <c r="P79" s="76"/>
    </row>
    <row r="80" spans="2:16" x14ac:dyDescent="0.25">
      <c r="B80" s="17"/>
      <c r="C80" s="5"/>
      <c r="D80" s="5"/>
      <c r="E80" s="5"/>
      <c r="F80" s="5"/>
      <c r="G80" s="5"/>
      <c r="H80" s="5"/>
      <c r="I80" s="5"/>
      <c r="J80" s="74"/>
      <c r="K80" s="75"/>
      <c r="L80" s="75"/>
      <c r="M80" s="75"/>
      <c r="N80" s="75"/>
      <c r="O80" s="75"/>
      <c r="P80" s="76"/>
    </row>
    <row r="81" spans="2:16" x14ac:dyDescent="0.25">
      <c r="B81" s="17"/>
      <c r="C81" s="10" t="s">
        <v>29</v>
      </c>
      <c r="D81" s="5"/>
      <c r="E81" s="5"/>
      <c r="F81" s="5"/>
      <c r="G81" s="5"/>
      <c r="H81" s="4" t="e">
        <f>H57+H61+H67+H71+H75</f>
        <v>#N/A</v>
      </c>
      <c r="I81" s="62"/>
      <c r="J81" s="88"/>
      <c r="K81" s="75"/>
      <c r="L81" s="75"/>
      <c r="M81" s="75"/>
      <c r="N81" s="4" t="e">
        <f>SUM(N57:N75)</f>
        <v>#N/A</v>
      </c>
      <c r="O81" s="97"/>
      <c r="P81" s="76"/>
    </row>
    <row r="82" spans="2:16" x14ac:dyDescent="0.25">
      <c r="B82" s="17"/>
      <c r="C82" s="5"/>
      <c r="D82" s="5"/>
      <c r="E82" s="5"/>
      <c r="F82" s="5"/>
      <c r="G82" s="5"/>
      <c r="H82" s="5"/>
      <c r="I82" s="5"/>
      <c r="J82" s="74"/>
      <c r="K82" s="75"/>
      <c r="L82" s="75"/>
      <c r="M82" s="75"/>
      <c r="N82" s="75"/>
      <c r="O82" s="75"/>
      <c r="P82" s="76"/>
    </row>
    <row r="83" spans="2:16" x14ac:dyDescent="0.25">
      <c r="B83" s="17"/>
      <c r="C83" s="5"/>
      <c r="D83" s="5"/>
      <c r="E83" s="5"/>
      <c r="F83" s="5"/>
      <c r="G83" s="11" t="s">
        <v>31</v>
      </c>
      <c r="H83" s="2">
        <f>PARENTS!D72</f>
        <v>0</v>
      </c>
      <c r="I83" s="9"/>
      <c r="J83" s="80"/>
      <c r="K83" s="75"/>
      <c r="L83" s="75"/>
      <c r="M83" s="103" t="s">
        <v>31</v>
      </c>
      <c r="N83" s="2">
        <f>PARENTS!G72</f>
        <v>0</v>
      </c>
      <c r="O83" s="82"/>
      <c r="P83" s="76"/>
    </row>
    <row r="84" spans="2:16" x14ac:dyDescent="0.25">
      <c r="B84" s="17"/>
      <c r="C84" s="5"/>
      <c r="D84" s="5"/>
      <c r="E84" s="5"/>
      <c r="F84" s="5"/>
      <c r="G84" s="5"/>
      <c r="H84" s="5"/>
      <c r="I84" s="5"/>
      <c r="J84" s="74"/>
      <c r="K84" s="75"/>
      <c r="L84" s="75"/>
      <c r="M84" s="75"/>
      <c r="N84" s="75"/>
      <c r="O84" s="75"/>
      <c r="P84" s="76"/>
    </row>
    <row r="85" spans="2:16" x14ac:dyDescent="0.25">
      <c r="B85" s="17"/>
      <c r="C85" s="5"/>
      <c r="D85" s="5"/>
      <c r="E85" s="5"/>
      <c r="F85" s="5"/>
      <c r="G85" s="12" t="s">
        <v>30</v>
      </c>
      <c r="H85" s="4" t="e">
        <f>H51-H81+H83</f>
        <v>#N/A</v>
      </c>
      <c r="I85" s="62"/>
      <c r="J85" s="88"/>
      <c r="K85" s="75"/>
      <c r="L85" s="75"/>
      <c r="M85" s="104" t="s">
        <v>30</v>
      </c>
      <c r="N85" s="4" t="e">
        <f>N51-N81+N83</f>
        <v>#N/A</v>
      </c>
      <c r="O85" s="97"/>
      <c r="P85" s="76"/>
    </row>
    <row r="86" spans="2:16" x14ac:dyDescent="0.25">
      <c r="B86" s="17"/>
      <c r="C86" s="5"/>
      <c r="D86" s="5"/>
      <c r="E86" s="5"/>
      <c r="F86" s="5"/>
      <c r="G86" s="5"/>
      <c r="H86" s="5"/>
      <c r="I86" s="5"/>
      <c r="J86" s="74"/>
      <c r="K86" s="75"/>
      <c r="L86" s="75"/>
      <c r="M86" s="75"/>
      <c r="N86" s="75"/>
      <c r="O86" s="75"/>
      <c r="P86" s="76"/>
    </row>
    <row r="87" spans="2:16" x14ac:dyDescent="0.25">
      <c r="B87" s="17"/>
      <c r="C87" s="26" t="s">
        <v>146</v>
      </c>
      <c r="D87" s="5"/>
      <c r="E87" s="5"/>
      <c r="F87" s="5"/>
      <c r="G87" s="5"/>
      <c r="H87" s="5"/>
      <c r="I87" s="5"/>
      <c r="J87" s="74"/>
      <c r="K87" s="75"/>
      <c r="L87" s="75"/>
      <c r="M87" s="75"/>
      <c r="N87" s="75"/>
      <c r="O87" s="75"/>
      <c r="P87" s="76"/>
    </row>
    <row r="88" spans="2:16" x14ac:dyDescent="0.25">
      <c r="B88" s="17"/>
      <c r="C88" s="26" t="s">
        <v>147</v>
      </c>
      <c r="D88" s="5"/>
      <c r="E88" s="5"/>
      <c r="F88" s="5"/>
      <c r="G88" s="5"/>
      <c r="H88" s="5"/>
      <c r="I88" s="5"/>
      <c r="J88" s="74"/>
      <c r="K88" s="75"/>
      <c r="L88" s="75"/>
      <c r="M88" s="75"/>
      <c r="N88" s="75"/>
      <c r="O88" s="75"/>
      <c r="P88" s="76"/>
    </row>
    <row r="89" spans="2:16" x14ac:dyDescent="0.25">
      <c r="B89" s="17"/>
      <c r="C89" s="5"/>
      <c r="D89" s="5"/>
      <c r="E89" s="5"/>
      <c r="F89" s="5"/>
      <c r="G89" s="5"/>
      <c r="H89" s="5"/>
      <c r="I89" s="5"/>
      <c r="J89" s="74"/>
      <c r="K89" s="75"/>
      <c r="L89" s="75"/>
      <c r="M89" s="75"/>
      <c r="N89" s="75"/>
      <c r="O89" s="75"/>
      <c r="P89" s="76"/>
    </row>
    <row r="90" spans="2:16" x14ac:dyDescent="0.25">
      <c r="B90" s="17">
        <v>12</v>
      </c>
      <c r="C90" s="10" t="s">
        <v>94</v>
      </c>
      <c r="D90" s="5"/>
      <c r="E90" s="5"/>
      <c r="F90" s="5"/>
      <c r="G90" s="5"/>
      <c r="H90" s="5"/>
      <c r="I90" s="5"/>
      <c r="J90" s="74"/>
      <c r="K90" s="75"/>
      <c r="L90" s="75"/>
      <c r="M90" s="75"/>
      <c r="N90" s="75"/>
      <c r="O90" s="75"/>
      <c r="P90" s="76"/>
    </row>
    <row r="91" spans="2:16" x14ac:dyDescent="0.25">
      <c r="B91" s="17"/>
      <c r="C91" s="10" t="s">
        <v>124</v>
      </c>
      <c r="D91" s="5"/>
      <c r="E91" s="5"/>
      <c r="F91" s="5"/>
      <c r="G91" s="5"/>
      <c r="H91" s="5"/>
      <c r="I91" s="5"/>
      <c r="J91" s="74"/>
      <c r="K91" s="75"/>
      <c r="L91" s="75"/>
      <c r="M91" s="75"/>
      <c r="N91" s="75"/>
      <c r="O91" s="75"/>
      <c r="P91" s="76"/>
    </row>
    <row r="92" spans="2:16" x14ac:dyDescent="0.25">
      <c r="B92" s="17"/>
      <c r="C92" s="172"/>
      <c r="D92" s="173"/>
      <c r="E92" s="173"/>
      <c r="F92" s="173"/>
      <c r="G92" s="173"/>
      <c r="H92" s="174"/>
      <c r="I92" s="65"/>
      <c r="J92" s="91"/>
      <c r="K92" s="100"/>
      <c r="L92" s="100"/>
      <c r="M92" s="100"/>
      <c r="N92" s="100"/>
      <c r="O92" s="100"/>
      <c r="P92" s="76"/>
    </row>
    <row r="93" spans="2:16" x14ac:dyDescent="0.25">
      <c r="B93" s="17"/>
      <c r="C93" s="175"/>
      <c r="D93" s="176"/>
      <c r="E93" s="176"/>
      <c r="F93" s="176"/>
      <c r="G93" s="176"/>
      <c r="H93" s="177"/>
      <c r="I93" s="65"/>
      <c r="J93" s="91"/>
      <c r="K93" s="100"/>
      <c r="L93" s="100"/>
      <c r="M93" s="100"/>
      <c r="N93" s="100"/>
      <c r="O93" s="100"/>
      <c r="P93" s="76"/>
    </row>
    <row r="94" spans="2:16" x14ac:dyDescent="0.25">
      <c r="B94" s="17"/>
      <c r="C94" s="5"/>
      <c r="D94" s="5"/>
      <c r="E94" s="5"/>
      <c r="F94" s="5"/>
      <c r="G94" s="5"/>
      <c r="H94" s="5"/>
      <c r="I94" s="53"/>
      <c r="J94" s="74"/>
      <c r="K94" s="75"/>
      <c r="L94" s="75"/>
      <c r="M94" s="75"/>
      <c r="N94" s="75"/>
      <c r="O94" s="75"/>
      <c r="P94" s="76"/>
    </row>
    <row r="95" spans="2:16" x14ac:dyDescent="0.25">
      <c r="B95" s="17">
        <v>13</v>
      </c>
      <c r="C95" s="10" t="s">
        <v>129</v>
      </c>
      <c r="D95" s="5"/>
      <c r="E95" s="5"/>
      <c r="F95" s="5"/>
      <c r="G95" s="5"/>
      <c r="H95" s="5"/>
      <c r="I95" s="53"/>
      <c r="J95" s="74"/>
      <c r="K95" s="75"/>
      <c r="L95" s="75"/>
      <c r="M95" s="75"/>
      <c r="N95" s="75"/>
      <c r="O95" s="75"/>
      <c r="P95" s="76"/>
    </row>
    <row r="96" spans="2:16" x14ac:dyDescent="0.25">
      <c r="B96" s="17"/>
      <c r="C96" s="172"/>
      <c r="D96" s="173"/>
      <c r="E96" s="173"/>
      <c r="F96" s="173"/>
      <c r="G96" s="173"/>
      <c r="H96" s="174"/>
      <c r="I96" s="65"/>
      <c r="J96" s="91"/>
      <c r="K96" s="100"/>
      <c r="L96" s="100"/>
      <c r="M96" s="100"/>
      <c r="N96" s="100"/>
      <c r="O96" s="100"/>
      <c r="P96" s="76"/>
    </row>
    <row r="97" spans="2:17" x14ac:dyDescent="0.25">
      <c r="B97" s="17"/>
      <c r="C97" s="178"/>
      <c r="D97" s="179"/>
      <c r="E97" s="179"/>
      <c r="F97" s="179"/>
      <c r="G97" s="179"/>
      <c r="H97" s="180"/>
      <c r="I97" s="65"/>
      <c r="J97" s="91"/>
      <c r="K97" s="100"/>
      <c r="L97" s="100"/>
      <c r="M97" s="100"/>
      <c r="N97" s="100"/>
      <c r="O97" s="100"/>
      <c r="P97" s="76"/>
    </row>
    <row r="98" spans="2:17" x14ac:dyDescent="0.25">
      <c r="B98" s="17"/>
      <c r="C98" s="175"/>
      <c r="D98" s="176"/>
      <c r="E98" s="176"/>
      <c r="F98" s="176"/>
      <c r="G98" s="176"/>
      <c r="H98" s="177"/>
      <c r="I98" s="65"/>
      <c r="J98" s="91"/>
      <c r="K98" s="100"/>
      <c r="L98" s="100"/>
      <c r="M98" s="100"/>
      <c r="N98" s="100"/>
      <c r="O98" s="100"/>
      <c r="P98" s="76"/>
    </row>
    <row r="99" spans="2:17" x14ac:dyDescent="0.25">
      <c r="B99" s="17"/>
      <c r="C99" s="10"/>
      <c r="D99" s="5"/>
      <c r="E99" s="5"/>
      <c r="F99" s="5"/>
      <c r="G99" s="5"/>
      <c r="H99" s="5"/>
      <c r="I99" s="5"/>
      <c r="J99" s="74"/>
      <c r="K99" s="75"/>
      <c r="L99" s="75"/>
      <c r="M99" s="75"/>
      <c r="N99" s="75"/>
      <c r="O99" s="75"/>
      <c r="P99" s="76"/>
    </row>
    <row r="100" spans="2:17" ht="18.75" x14ac:dyDescent="0.3">
      <c r="B100" s="18"/>
      <c r="C100" s="14"/>
      <c r="D100" s="14"/>
      <c r="E100" s="14"/>
      <c r="F100" s="14"/>
      <c r="G100" s="14"/>
      <c r="H100" s="14"/>
      <c r="I100" s="40" t="s">
        <v>84</v>
      </c>
      <c r="J100" s="92"/>
      <c r="K100" s="101"/>
      <c r="L100" s="101"/>
      <c r="M100" s="101"/>
      <c r="N100" s="101"/>
      <c r="O100" s="101"/>
      <c r="P100" s="102"/>
    </row>
    <row r="101" spans="2:17" x14ac:dyDescent="0.25">
      <c r="J101" s="67"/>
    </row>
    <row r="104" spans="2:17" x14ac:dyDescent="0.25">
      <c r="I104" s="1"/>
    </row>
    <row r="105" spans="2:17" hidden="1" x14ac:dyDescent="0.25">
      <c r="G105" t="s">
        <v>101</v>
      </c>
      <c r="H105">
        <v>35680</v>
      </c>
      <c r="M105" t="s">
        <v>101</v>
      </c>
      <c r="N105">
        <v>35680</v>
      </c>
      <c r="Q105" s="55"/>
    </row>
    <row r="106" spans="2:17" hidden="1" x14ac:dyDescent="0.25">
      <c r="G106" t="s">
        <v>102</v>
      </c>
      <c r="H106">
        <v>32560</v>
      </c>
      <c r="M106" t="s">
        <v>102</v>
      </c>
      <c r="N106">
        <v>32560</v>
      </c>
      <c r="Q106" s="55"/>
    </row>
    <row r="107" spans="2:17" hidden="1" x14ac:dyDescent="0.25">
      <c r="G107" t="s">
        <v>103</v>
      </c>
      <c r="H107">
        <v>29600</v>
      </c>
      <c r="M107" t="s">
        <v>103</v>
      </c>
      <c r="N107">
        <v>29600</v>
      </c>
      <c r="Q107" s="55"/>
    </row>
    <row r="108" spans="2:17" hidden="1" x14ac:dyDescent="0.25">
      <c r="G108" t="s">
        <v>104</v>
      </c>
      <c r="H108">
        <v>27840</v>
      </c>
      <c r="M108" t="s">
        <v>104</v>
      </c>
      <c r="N108">
        <v>27840</v>
      </c>
      <c r="Q108" s="55"/>
    </row>
    <row r="109" spans="2:17" hidden="1" x14ac:dyDescent="0.25">
      <c r="G109" t="s">
        <v>105</v>
      </c>
      <c r="H109">
        <v>29280</v>
      </c>
      <c r="M109" t="s">
        <v>105</v>
      </c>
      <c r="N109">
        <v>29280</v>
      </c>
      <c r="Q109" s="55"/>
    </row>
  </sheetData>
  <sheetProtection selectLockedCells="1"/>
  <mergeCells count="9">
    <mergeCell ref="C92:H93"/>
    <mergeCell ref="C96:H98"/>
    <mergeCell ref="B2:P2"/>
    <mergeCell ref="E78:H78"/>
    <mergeCell ref="F59:G59"/>
    <mergeCell ref="L59:M59"/>
    <mergeCell ref="K78:N78"/>
    <mergeCell ref="K4:N4"/>
    <mergeCell ref="E4:H4"/>
  </mergeCells>
  <dataValidations count="2">
    <dataValidation type="list" allowBlank="1" showInputMessage="1" showErrorMessage="1" sqref="K77 E24 E38 E41 E70 E66 E74 E77 E6 K24 K38 K41 K70 K66 K74 K6">
      <formula1>"Yes, No"</formula1>
    </dataValidation>
    <dataValidation type="list" allowBlank="1" showInputMessage="1" showErrorMessage="1" sqref="F59 L59">
      <formula1>$G$104:$G$109</formula1>
    </dataValidation>
  </dataValidations>
  <hyperlinks>
    <hyperlink ref="C35" r:id="rId1"/>
  </hyperlinks>
  <pageMargins left="0.7" right="0.7" top="0.75" bottom="0.75" header="0.3" footer="0.3"/>
  <pageSetup paperSize="9" scale="5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4"/>
  <sheetViews>
    <sheetView showGridLines="0" zoomScaleNormal="100" workbookViewId="0">
      <selection activeCell="D6" sqref="D6"/>
    </sheetView>
  </sheetViews>
  <sheetFormatPr defaultRowHeight="15" x14ac:dyDescent="0.25"/>
  <cols>
    <col min="1" max="1" width="3.5703125" customWidth="1"/>
    <col min="2" max="2" width="3.5703125" style="1" customWidth="1"/>
    <col min="3" max="3" width="82.85546875" bestFit="1" customWidth="1"/>
    <col min="4" max="4" width="35.42578125" customWidth="1"/>
    <col min="5" max="6" width="6.7109375" customWidth="1"/>
    <col min="7" max="7" width="35.42578125" customWidth="1"/>
    <col min="8" max="8" width="3.5703125" customWidth="1"/>
  </cols>
  <sheetData>
    <row r="2" spans="2:8" ht="21" x14ac:dyDescent="0.35">
      <c r="B2" s="158" t="s">
        <v>65</v>
      </c>
      <c r="C2" s="159"/>
      <c r="D2" s="159"/>
      <c r="E2" s="159"/>
      <c r="F2" s="159"/>
      <c r="G2" s="159"/>
      <c r="H2" s="160"/>
    </row>
    <row r="3" spans="2:8" ht="21" x14ac:dyDescent="0.35">
      <c r="B3" s="114"/>
      <c r="C3" s="115"/>
      <c r="D3" s="115"/>
      <c r="E3" s="116"/>
      <c r="F3" s="122"/>
      <c r="G3" s="122"/>
      <c r="H3" s="123"/>
    </row>
    <row r="4" spans="2:8" ht="60" x14ac:dyDescent="0.35">
      <c r="B4" s="114"/>
      <c r="C4" s="115"/>
      <c r="D4" s="72" t="s">
        <v>148</v>
      </c>
      <c r="E4" s="118"/>
      <c r="F4" s="124"/>
      <c r="G4" s="117" t="s">
        <v>128</v>
      </c>
      <c r="H4" s="129"/>
    </row>
    <row r="5" spans="2:8" x14ac:dyDescent="0.25">
      <c r="B5" s="17"/>
      <c r="C5" s="5"/>
      <c r="D5" s="5"/>
      <c r="E5" s="119"/>
      <c r="F5" s="75"/>
      <c r="G5" s="75"/>
      <c r="H5" s="76"/>
    </row>
    <row r="6" spans="2:8" x14ac:dyDescent="0.25">
      <c r="B6" s="17">
        <v>1</v>
      </c>
      <c r="C6" s="10" t="s">
        <v>86</v>
      </c>
      <c r="D6" s="42"/>
      <c r="E6" s="109"/>
      <c r="F6" s="75"/>
      <c r="G6" s="42"/>
      <c r="H6" s="76"/>
    </row>
    <row r="7" spans="2:8" x14ac:dyDescent="0.25">
      <c r="B7" s="17"/>
      <c r="C7" s="10" t="str">
        <f>IF(D6="Student","Whilst you are responsible for your fees, you will need to provide your parents income for your application to be considered.","")</f>
        <v/>
      </c>
      <c r="D7" s="5"/>
      <c r="E7" s="8"/>
      <c r="F7" s="131"/>
      <c r="G7" s="131"/>
      <c r="H7" s="76"/>
    </row>
    <row r="8" spans="2:8" x14ac:dyDescent="0.25">
      <c r="B8" s="17"/>
      <c r="C8" s="10" t="str">
        <f>IF(D6="Student","In addition, you alone must demonstrate an income of at least $18,000 to be able to support yourself through College.","")</f>
        <v/>
      </c>
      <c r="D8" s="5"/>
      <c r="E8" s="8"/>
      <c r="F8" s="131"/>
      <c r="G8" s="131"/>
      <c r="H8" s="76"/>
    </row>
    <row r="9" spans="2:8" x14ac:dyDescent="0.25">
      <c r="B9" s="17"/>
      <c r="C9" s="5" t="str">
        <f>IF(D6="Parent/Guardian","Continue to the question 2 below.","")</f>
        <v/>
      </c>
      <c r="D9" s="5"/>
      <c r="E9" s="8"/>
      <c r="F9" s="131"/>
      <c r="G9" s="131"/>
      <c r="H9" s="76"/>
    </row>
    <row r="10" spans="2:8" x14ac:dyDescent="0.25">
      <c r="B10" s="17"/>
      <c r="C10" s="5" t="str">
        <f>IF(D6="Other","Please give details here:","")</f>
        <v/>
      </c>
      <c r="D10" s="5"/>
      <c r="E10" s="8"/>
      <c r="F10" s="131"/>
      <c r="G10" s="131"/>
      <c r="H10" s="76"/>
    </row>
    <row r="11" spans="2:8" x14ac:dyDescent="0.25">
      <c r="B11" s="17"/>
      <c r="C11" s="170"/>
      <c r="D11" s="171"/>
      <c r="E11" s="8"/>
      <c r="F11" s="131"/>
      <c r="G11" s="131"/>
      <c r="H11" s="76"/>
    </row>
    <row r="12" spans="2:8" x14ac:dyDescent="0.25">
      <c r="B12" s="17"/>
      <c r="C12" s="5"/>
      <c r="D12" s="5"/>
      <c r="E12" s="8"/>
      <c r="F12" s="131"/>
      <c r="G12" s="131"/>
      <c r="H12" s="76"/>
    </row>
    <row r="13" spans="2:8" x14ac:dyDescent="0.25">
      <c r="B13" s="17"/>
      <c r="C13" s="186" t="s">
        <v>32</v>
      </c>
      <c r="D13" s="186"/>
      <c r="E13" s="110"/>
      <c r="F13" s="98"/>
      <c r="G13" s="98"/>
      <c r="H13" s="76"/>
    </row>
    <row r="14" spans="2:8" x14ac:dyDescent="0.25">
      <c r="B14" s="17">
        <v>2</v>
      </c>
      <c r="C14" s="5" t="s">
        <v>33</v>
      </c>
      <c r="D14" s="46"/>
      <c r="E14" s="109"/>
      <c r="F14" s="99"/>
      <c r="G14" s="42"/>
      <c r="H14" s="76"/>
    </row>
    <row r="15" spans="2:8" x14ac:dyDescent="0.25">
      <c r="B15" s="17">
        <v>3</v>
      </c>
      <c r="C15" s="5" t="s">
        <v>123</v>
      </c>
      <c r="D15" s="187"/>
      <c r="E15" s="109"/>
      <c r="F15" s="99"/>
      <c r="G15" s="187"/>
      <c r="H15" s="76"/>
    </row>
    <row r="16" spans="2:8" x14ac:dyDescent="0.25">
      <c r="B16" s="17"/>
      <c r="C16" s="5"/>
      <c r="D16" s="188"/>
      <c r="E16" s="109"/>
      <c r="F16" s="99"/>
      <c r="G16" s="188"/>
      <c r="H16" s="76"/>
    </row>
    <row r="17" spans="2:8" x14ac:dyDescent="0.25">
      <c r="B17" s="17">
        <v>4</v>
      </c>
      <c r="C17" s="5" t="s">
        <v>2</v>
      </c>
      <c r="D17" s="46"/>
      <c r="E17" s="109"/>
      <c r="F17" s="99"/>
      <c r="G17" s="58"/>
      <c r="H17" s="76"/>
    </row>
    <row r="18" spans="2:8" x14ac:dyDescent="0.25">
      <c r="B18" s="17">
        <v>5</v>
      </c>
      <c r="C18" s="5" t="s">
        <v>34</v>
      </c>
      <c r="D18" s="46"/>
      <c r="E18" s="109"/>
      <c r="F18" s="99"/>
      <c r="G18" s="58"/>
      <c r="H18" s="76"/>
    </row>
    <row r="19" spans="2:8" x14ac:dyDescent="0.25">
      <c r="B19" s="17"/>
      <c r="C19" s="5"/>
      <c r="D19" s="5"/>
      <c r="E19" s="119"/>
      <c r="F19" s="75"/>
      <c r="G19" s="75"/>
      <c r="H19" s="76"/>
    </row>
    <row r="20" spans="2:8" x14ac:dyDescent="0.25">
      <c r="B20" s="17"/>
      <c r="C20" s="5"/>
      <c r="D20" s="5"/>
      <c r="E20" s="119"/>
      <c r="F20" s="75"/>
      <c r="G20" s="75"/>
      <c r="H20" s="76"/>
    </row>
    <row r="21" spans="2:8" x14ac:dyDescent="0.25">
      <c r="B21" s="17">
        <v>6</v>
      </c>
      <c r="C21" s="5" t="s">
        <v>121</v>
      </c>
      <c r="D21" s="45">
        <v>0</v>
      </c>
      <c r="E21" s="111"/>
      <c r="F21" s="125"/>
      <c r="G21" s="45">
        <v>0</v>
      </c>
      <c r="H21" s="76"/>
    </row>
    <row r="22" spans="2:8" x14ac:dyDescent="0.25">
      <c r="B22" s="17"/>
      <c r="C22" s="5"/>
      <c r="D22" s="5" t="s">
        <v>35</v>
      </c>
      <c r="E22" s="119"/>
      <c r="F22" s="75"/>
      <c r="G22" s="75"/>
      <c r="H22" s="76"/>
    </row>
    <row r="23" spans="2:8" x14ac:dyDescent="0.25">
      <c r="B23" s="17"/>
      <c r="C23" s="28" t="s">
        <v>151</v>
      </c>
      <c r="D23" s="5"/>
      <c r="E23" s="119"/>
      <c r="F23" s="75"/>
      <c r="G23" s="75"/>
      <c r="H23" s="76"/>
    </row>
    <row r="24" spans="2:8" x14ac:dyDescent="0.25">
      <c r="B24" s="17"/>
      <c r="C24" s="28" t="s">
        <v>122</v>
      </c>
      <c r="D24" s="5"/>
      <c r="E24" s="119"/>
      <c r="F24" s="75"/>
      <c r="G24" s="75"/>
      <c r="H24" s="76"/>
    </row>
    <row r="25" spans="2:8" x14ac:dyDescent="0.25">
      <c r="B25" s="17"/>
      <c r="C25" s="28"/>
      <c r="D25" s="5"/>
      <c r="E25" s="119"/>
      <c r="F25" s="75"/>
      <c r="G25" s="75"/>
      <c r="H25" s="76"/>
    </row>
    <row r="26" spans="2:8" x14ac:dyDescent="0.25">
      <c r="B26" s="145">
        <v>7</v>
      </c>
      <c r="C26" s="5" t="s">
        <v>150</v>
      </c>
      <c r="D26" s="45">
        <v>0</v>
      </c>
      <c r="E26" s="111"/>
      <c r="F26" s="125"/>
      <c r="G26" s="45">
        <v>0</v>
      </c>
      <c r="H26" s="76"/>
    </row>
    <row r="27" spans="2:8" x14ac:dyDescent="0.25">
      <c r="B27" s="145"/>
      <c r="C27" s="5"/>
      <c r="D27" s="5" t="s">
        <v>35</v>
      </c>
      <c r="E27" s="119"/>
      <c r="F27" s="75"/>
      <c r="G27" s="75"/>
      <c r="H27" s="76"/>
    </row>
    <row r="28" spans="2:8" x14ac:dyDescent="0.25">
      <c r="B28" s="145"/>
      <c r="C28" s="28" t="s">
        <v>152</v>
      </c>
      <c r="D28" s="5"/>
      <c r="E28" s="119"/>
      <c r="F28" s="75"/>
      <c r="G28" s="75"/>
      <c r="H28" s="76"/>
    </row>
    <row r="29" spans="2:8" x14ac:dyDescent="0.25">
      <c r="B29" s="145"/>
      <c r="C29" s="5"/>
      <c r="D29" s="5"/>
      <c r="E29" s="119"/>
      <c r="F29" s="75"/>
      <c r="G29" s="75"/>
      <c r="H29" s="76"/>
    </row>
    <row r="30" spans="2:8" x14ac:dyDescent="0.25">
      <c r="B30" s="145">
        <v>8</v>
      </c>
      <c r="C30" s="5" t="s">
        <v>36</v>
      </c>
      <c r="D30" s="47"/>
      <c r="E30" s="112"/>
      <c r="F30" s="126"/>
      <c r="G30" s="47"/>
      <c r="H30" s="76"/>
    </row>
    <row r="31" spans="2:8" x14ac:dyDescent="0.25">
      <c r="B31" s="145">
        <v>9</v>
      </c>
      <c r="C31" s="5" t="s">
        <v>37</v>
      </c>
      <c r="D31" s="47"/>
      <c r="E31" s="112"/>
      <c r="F31" s="126"/>
      <c r="G31" s="47"/>
      <c r="H31" s="76"/>
    </row>
    <row r="32" spans="2:8" x14ac:dyDescent="0.25">
      <c r="B32" s="145"/>
      <c r="C32" s="5"/>
      <c r="D32" s="5"/>
      <c r="E32" s="119"/>
      <c r="F32" s="75"/>
      <c r="G32" s="75"/>
      <c r="H32" s="76"/>
    </row>
    <row r="33" spans="2:8" x14ac:dyDescent="0.25">
      <c r="B33" s="145">
        <v>10</v>
      </c>
      <c r="C33" s="5" t="s">
        <v>95</v>
      </c>
      <c r="D33" s="47"/>
      <c r="E33" s="112"/>
      <c r="F33" s="126"/>
      <c r="G33" s="47"/>
      <c r="H33" s="76"/>
    </row>
    <row r="34" spans="2:8" x14ac:dyDescent="0.25">
      <c r="B34" s="145"/>
      <c r="C34" s="5"/>
      <c r="D34" s="5"/>
      <c r="E34" s="119"/>
      <c r="F34" s="75"/>
      <c r="G34" s="75"/>
      <c r="H34" s="76"/>
    </row>
    <row r="35" spans="2:8" x14ac:dyDescent="0.25">
      <c r="B35" s="145">
        <v>11</v>
      </c>
      <c r="C35" s="5" t="s">
        <v>130</v>
      </c>
      <c r="D35" s="5"/>
      <c r="E35" s="119"/>
      <c r="F35" s="75"/>
      <c r="G35" s="75"/>
      <c r="H35" s="76"/>
    </row>
    <row r="36" spans="2:8" x14ac:dyDescent="0.25">
      <c r="B36" s="17"/>
      <c r="C36" s="5" t="s">
        <v>97</v>
      </c>
      <c r="D36" s="5"/>
      <c r="E36" s="119"/>
      <c r="F36" s="75"/>
      <c r="G36" s="75"/>
      <c r="H36" s="76"/>
    </row>
    <row r="37" spans="2:8" x14ac:dyDescent="0.25">
      <c r="B37" s="17"/>
      <c r="C37" s="172"/>
      <c r="D37" s="174"/>
      <c r="E37" s="113"/>
      <c r="F37" s="100"/>
      <c r="G37" s="100"/>
      <c r="H37" s="76"/>
    </row>
    <row r="38" spans="2:8" x14ac:dyDescent="0.25">
      <c r="B38" s="17"/>
      <c r="C38" s="175"/>
      <c r="D38" s="177"/>
      <c r="E38" s="113"/>
      <c r="F38" s="100"/>
      <c r="G38" s="100"/>
      <c r="H38" s="76"/>
    </row>
    <row r="39" spans="2:8" x14ac:dyDescent="0.25">
      <c r="B39" s="17"/>
      <c r="C39" s="5"/>
      <c r="D39" s="5"/>
      <c r="E39" s="119"/>
      <c r="F39" s="75"/>
      <c r="G39" s="75"/>
      <c r="H39" s="76"/>
    </row>
    <row r="40" spans="2:8" x14ac:dyDescent="0.25">
      <c r="B40" s="17"/>
      <c r="C40" s="5"/>
      <c r="D40" s="5"/>
      <c r="E40" s="119"/>
      <c r="F40" s="75"/>
      <c r="G40" s="75"/>
      <c r="H40" s="76"/>
    </row>
    <row r="41" spans="2:8" x14ac:dyDescent="0.25">
      <c r="B41" s="17"/>
      <c r="C41" s="186" t="s">
        <v>38</v>
      </c>
      <c r="D41" s="186"/>
      <c r="E41" s="110"/>
      <c r="F41" s="98"/>
      <c r="G41" s="98"/>
      <c r="H41" s="76"/>
    </row>
    <row r="42" spans="2:8" x14ac:dyDescent="0.25">
      <c r="B42" s="145">
        <v>12</v>
      </c>
      <c r="C42" s="5" t="s">
        <v>33</v>
      </c>
      <c r="D42" s="48"/>
      <c r="E42" s="112"/>
      <c r="F42" s="126"/>
      <c r="G42" s="47"/>
      <c r="H42" s="76"/>
    </row>
    <row r="43" spans="2:8" x14ac:dyDescent="0.25">
      <c r="B43" s="145">
        <v>13</v>
      </c>
      <c r="C43" s="5" t="s">
        <v>123</v>
      </c>
      <c r="D43" s="187"/>
      <c r="E43" s="109"/>
      <c r="F43" s="99"/>
      <c r="G43" s="187"/>
      <c r="H43" s="76"/>
    </row>
    <row r="44" spans="2:8" x14ac:dyDescent="0.25">
      <c r="B44" s="145"/>
      <c r="C44" s="5"/>
      <c r="D44" s="188"/>
      <c r="E44" s="109"/>
      <c r="F44" s="99"/>
      <c r="G44" s="188"/>
      <c r="H44" s="76"/>
    </row>
    <row r="45" spans="2:8" x14ac:dyDescent="0.25">
      <c r="B45" s="145">
        <v>14</v>
      </c>
      <c r="C45" s="5" t="s">
        <v>2</v>
      </c>
      <c r="D45" s="48"/>
      <c r="E45" s="112"/>
      <c r="F45" s="126"/>
      <c r="G45" s="48"/>
      <c r="H45" s="76"/>
    </row>
    <row r="46" spans="2:8" x14ac:dyDescent="0.25">
      <c r="B46" s="145">
        <v>15</v>
      </c>
      <c r="C46" s="5" t="s">
        <v>34</v>
      </c>
      <c r="D46" s="48"/>
      <c r="E46" s="112"/>
      <c r="F46" s="126"/>
      <c r="G46" s="48"/>
      <c r="H46" s="76"/>
    </row>
    <row r="47" spans="2:8" x14ac:dyDescent="0.25">
      <c r="B47" s="145"/>
      <c r="C47" s="5"/>
      <c r="D47" s="49"/>
      <c r="E47" s="120"/>
      <c r="F47" s="127"/>
      <c r="G47" s="127"/>
      <c r="H47" s="76"/>
    </row>
    <row r="48" spans="2:8" x14ac:dyDescent="0.25">
      <c r="B48" s="145"/>
      <c r="C48" s="5"/>
      <c r="D48" s="5"/>
      <c r="E48" s="119"/>
      <c r="F48" s="75"/>
      <c r="G48" s="75"/>
      <c r="H48" s="76"/>
    </row>
    <row r="49" spans="2:8" x14ac:dyDescent="0.25">
      <c r="B49" s="145">
        <v>16</v>
      </c>
      <c r="C49" s="5" t="s">
        <v>121</v>
      </c>
      <c r="D49" s="45">
        <v>0</v>
      </c>
      <c r="E49" s="111"/>
      <c r="F49" s="125"/>
      <c r="G49" s="45">
        <v>0</v>
      </c>
      <c r="H49" s="76"/>
    </row>
    <row r="50" spans="2:8" x14ac:dyDescent="0.25">
      <c r="B50" s="145"/>
      <c r="C50" s="5"/>
      <c r="D50" s="5" t="s">
        <v>35</v>
      </c>
      <c r="E50" s="119"/>
      <c r="F50" s="75"/>
      <c r="G50" s="75"/>
      <c r="H50" s="76"/>
    </row>
    <row r="51" spans="2:8" ht="30" x14ac:dyDescent="0.25">
      <c r="B51" s="145"/>
      <c r="C51" s="135" t="s">
        <v>153</v>
      </c>
      <c r="D51" s="5"/>
      <c r="E51" s="119"/>
      <c r="F51" s="75"/>
      <c r="G51" s="75"/>
      <c r="H51" s="76"/>
    </row>
    <row r="52" spans="2:8" x14ac:dyDescent="0.25">
      <c r="B52" s="145"/>
      <c r="C52" s="28"/>
      <c r="D52" s="5"/>
      <c r="E52" s="119"/>
      <c r="F52" s="75"/>
      <c r="G52" s="75"/>
      <c r="H52" s="76"/>
    </row>
    <row r="53" spans="2:8" x14ac:dyDescent="0.25">
      <c r="B53" s="145">
        <v>17</v>
      </c>
      <c r="C53" s="5" t="s">
        <v>150</v>
      </c>
      <c r="D53" s="45">
        <v>0</v>
      </c>
      <c r="E53" s="111"/>
      <c r="F53" s="125"/>
      <c r="G53" s="45">
        <v>0</v>
      </c>
      <c r="H53" s="76"/>
    </row>
    <row r="54" spans="2:8" x14ac:dyDescent="0.25">
      <c r="B54" s="145"/>
      <c r="C54" s="5"/>
      <c r="D54" s="5" t="s">
        <v>35</v>
      </c>
      <c r="E54" s="119"/>
      <c r="F54" s="75"/>
      <c r="G54" s="75"/>
      <c r="H54" s="76"/>
    </row>
    <row r="55" spans="2:8" x14ac:dyDescent="0.25">
      <c r="B55" s="145"/>
      <c r="C55" s="28" t="s">
        <v>152</v>
      </c>
      <c r="D55" s="5"/>
      <c r="E55" s="119"/>
      <c r="F55" s="75"/>
      <c r="G55" s="75"/>
      <c r="H55" s="76"/>
    </row>
    <row r="56" spans="2:8" x14ac:dyDescent="0.25">
      <c r="B56" s="145"/>
      <c r="C56" s="5"/>
      <c r="D56" s="5"/>
      <c r="E56" s="119"/>
      <c r="F56" s="75"/>
      <c r="G56" s="75"/>
      <c r="H56" s="76"/>
    </row>
    <row r="57" spans="2:8" x14ac:dyDescent="0.25">
      <c r="B57" s="145">
        <v>18</v>
      </c>
      <c r="C57" s="5" t="s">
        <v>36</v>
      </c>
      <c r="D57" s="47"/>
      <c r="E57" s="112"/>
      <c r="F57" s="126"/>
      <c r="G57" s="47"/>
      <c r="H57" s="76"/>
    </row>
    <row r="58" spans="2:8" x14ac:dyDescent="0.25">
      <c r="B58" s="145">
        <v>19</v>
      </c>
      <c r="C58" s="5" t="s">
        <v>37</v>
      </c>
      <c r="D58" s="47"/>
      <c r="E58" s="112"/>
      <c r="F58" s="126"/>
      <c r="G58" s="47"/>
      <c r="H58" s="76"/>
    </row>
    <row r="59" spans="2:8" x14ac:dyDescent="0.25">
      <c r="B59" s="145"/>
      <c r="C59" s="5"/>
      <c r="D59" s="5"/>
      <c r="E59" s="119"/>
      <c r="F59" s="75"/>
      <c r="G59" s="75"/>
      <c r="H59" s="76"/>
    </row>
    <row r="60" spans="2:8" x14ac:dyDescent="0.25">
      <c r="B60" s="145"/>
      <c r="C60" s="5"/>
      <c r="D60" s="5"/>
      <c r="E60" s="119"/>
      <c r="F60" s="75"/>
      <c r="G60" s="75"/>
      <c r="H60" s="76"/>
    </row>
    <row r="61" spans="2:8" x14ac:dyDescent="0.25">
      <c r="B61" s="145">
        <v>20</v>
      </c>
      <c r="C61" s="5" t="s">
        <v>80</v>
      </c>
      <c r="D61" s="47"/>
      <c r="E61" s="112"/>
      <c r="F61" s="126"/>
      <c r="G61" s="47"/>
      <c r="H61" s="76"/>
    </row>
    <row r="62" spans="2:8" x14ac:dyDescent="0.25">
      <c r="B62" s="145"/>
      <c r="C62" s="5" t="s">
        <v>96</v>
      </c>
      <c r="D62" s="5"/>
      <c r="E62" s="119"/>
      <c r="F62" s="75"/>
      <c r="G62" s="75"/>
      <c r="H62" s="76"/>
    </row>
    <row r="63" spans="2:8" x14ac:dyDescent="0.25">
      <c r="B63" s="145"/>
      <c r="C63" s="5"/>
      <c r="D63" s="5"/>
      <c r="E63" s="119"/>
      <c r="F63" s="75"/>
      <c r="G63" s="75"/>
      <c r="H63" s="76"/>
    </row>
    <row r="64" spans="2:8" x14ac:dyDescent="0.25">
      <c r="B64" s="145">
        <v>21</v>
      </c>
      <c r="C64" s="5" t="s">
        <v>130</v>
      </c>
      <c r="D64" s="5"/>
      <c r="E64" s="119"/>
      <c r="F64" s="75"/>
      <c r="G64" s="75"/>
      <c r="H64" s="76"/>
    </row>
    <row r="65" spans="2:8" x14ac:dyDescent="0.25">
      <c r="B65" s="145"/>
      <c r="C65" s="53" t="s">
        <v>98</v>
      </c>
      <c r="D65" s="5"/>
      <c r="E65" s="119"/>
      <c r="F65" s="75"/>
      <c r="G65" s="75"/>
      <c r="H65" s="76"/>
    </row>
    <row r="66" spans="2:8" x14ac:dyDescent="0.25">
      <c r="B66" s="145"/>
      <c r="C66" s="172"/>
      <c r="D66" s="174"/>
      <c r="E66" s="113"/>
      <c r="F66" s="100"/>
      <c r="G66" s="100"/>
      <c r="H66" s="76"/>
    </row>
    <row r="67" spans="2:8" x14ac:dyDescent="0.25">
      <c r="B67" s="145"/>
      <c r="C67" s="175"/>
      <c r="D67" s="177"/>
      <c r="E67" s="113"/>
      <c r="F67" s="100"/>
      <c r="G67" s="100"/>
      <c r="H67" s="76"/>
    </row>
    <row r="68" spans="2:8" x14ac:dyDescent="0.25">
      <c r="B68" s="145"/>
      <c r="C68" s="5"/>
      <c r="D68" s="5"/>
      <c r="E68" s="119"/>
      <c r="F68" s="75"/>
      <c r="G68" s="75"/>
      <c r="H68" s="76"/>
    </row>
    <row r="69" spans="2:8" x14ac:dyDescent="0.25">
      <c r="B69" s="145"/>
      <c r="C69" s="5"/>
      <c r="D69" s="5"/>
      <c r="E69" s="119"/>
      <c r="F69" s="75"/>
      <c r="G69" s="75"/>
      <c r="H69" s="76"/>
    </row>
    <row r="70" spans="2:8" x14ac:dyDescent="0.25">
      <c r="B70" s="145"/>
      <c r="C70" s="186" t="s">
        <v>39</v>
      </c>
      <c r="D70" s="186"/>
      <c r="E70" s="110"/>
      <c r="F70" s="98"/>
      <c r="G70" s="98"/>
      <c r="H70" s="76"/>
    </row>
    <row r="71" spans="2:8" x14ac:dyDescent="0.25">
      <c r="B71" s="145"/>
      <c r="C71" s="5"/>
      <c r="D71" s="5"/>
      <c r="E71" s="119"/>
      <c r="F71" s="75"/>
      <c r="G71" s="75"/>
      <c r="H71" s="76"/>
    </row>
    <row r="72" spans="2:8" x14ac:dyDescent="0.25">
      <c r="B72" s="145">
        <v>22</v>
      </c>
      <c r="C72" s="5" t="s">
        <v>42</v>
      </c>
      <c r="D72" s="45">
        <v>0</v>
      </c>
      <c r="E72" s="111"/>
      <c r="F72" s="125"/>
      <c r="G72" s="45">
        <v>0</v>
      </c>
      <c r="H72" s="76"/>
    </row>
    <row r="73" spans="2:8" x14ac:dyDescent="0.25">
      <c r="B73" s="145">
        <v>23</v>
      </c>
      <c r="C73" s="5" t="s">
        <v>40</v>
      </c>
      <c r="D73" s="45">
        <v>0</v>
      </c>
      <c r="E73" s="111"/>
      <c r="F73" s="125"/>
      <c r="G73" s="45">
        <v>0</v>
      </c>
      <c r="H73" s="76"/>
    </row>
    <row r="74" spans="2:8" x14ac:dyDescent="0.25">
      <c r="B74" s="145"/>
      <c r="C74" s="5" t="s">
        <v>41</v>
      </c>
      <c r="D74" s="5"/>
      <c r="E74" s="119"/>
      <c r="F74" s="75"/>
      <c r="G74" s="75"/>
      <c r="H74" s="76"/>
    </row>
    <row r="75" spans="2:8" x14ac:dyDescent="0.25">
      <c r="B75" s="145"/>
      <c r="C75" s="5"/>
      <c r="D75" s="5"/>
      <c r="E75" s="119"/>
      <c r="F75" s="75"/>
      <c r="G75" s="75"/>
      <c r="H75" s="76"/>
    </row>
    <row r="76" spans="2:8" x14ac:dyDescent="0.25">
      <c r="B76" s="145">
        <v>24</v>
      </c>
      <c r="C76" s="5" t="s">
        <v>154</v>
      </c>
      <c r="D76" s="5"/>
      <c r="E76" s="119"/>
      <c r="F76" s="75"/>
      <c r="G76" s="75"/>
      <c r="H76" s="76"/>
    </row>
    <row r="77" spans="2:8" x14ac:dyDescent="0.25">
      <c r="B77" s="145"/>
      <c r="C77" s="5" t="s">
        <v>99</v>
      </c>
      <c r="D77" s="5"/>
      <c r="E77" s="119"/>
      <c r="F77" s="75"/>
      <c r="G77" s="75"/>
      <c r="H77" s="76"/>
    </row>
    <row r="78" spans="2:8" x14ac:dyDescent="0.25">
      <c r="B78" s="145"/>
      <c r="C78" s="172"/>
      <c r="D78" s="174"/>
      <c r="E78" s="113"/>
      <c r="F78" s="100"/>
      <c r="G78" s="100"/>
      <c r="H78" s="76"/>
    </row>
    <row r="79" spans="2:8" x14ac:dyDescent="0.25">
      <c r="B79" s="145"/>
      <c r="C79" s="178"/>
      <c r="D79" s="180"/>
      <c r="E79" s="113"/>
      <c r="F79" s="100"/>
      <c r="G79" s="100"/>
      <c r="H79" s="76"/>
    </row>
    <row r="80" spans="2:8" x14ac:dyDescent="0.25">
      <c r="B80" s="145"/>
      <c r="C80" s="175"/>
      <c r="D80" s="177"/>
      <c r="E80" s="113"/>
      <c r="F80" s="100"/>
      <c r="G80" s="100"/>
      <c r="H80" s="76"/>
    </row>
    <row r="81" spans="2:8" x14ac:dyDescent="0.25">
      <c r="B81" s="145"/>
      <c r="C81" s="5"/>
      <c r="D81" s="5"/>
      <c r="E81" s="119"/>
      <c r="F81" s="75"/>
      <c r="G81" s="75"/>
      <c r="H81" s="76"/>
    </row>
    <row r="82" spans="2:8" ht="34.5" customHeight="1" x14ac:dyDescent="0.25">
      <c r="B82" s="17"/>
      <c r="C82" s="185" t="s">
        <v>149</v>
      </c>
      <c r="D82" s="185"/>
      <c r="E82" s="121"/>
      <c r="F82" s="128"/>
      <c r="G82" s="128"/>
      <c r="H82" s="76"/>
    </row>
    <row r="83" spans="2:8" ht="18.75" x14ac:dyDescent="0.3">
      <c r="B83" s="17"/>
      <c r="C83" s="41"/>
      <c r="D83" s="5"/>
      <c r="E83" s="8"/>
      <c r="F83" s="75"/>
      <c r="G83" s="75"/>
      <c r="H83" s="76"/>
    </row>
    <row r="84" spans="2:8" x14ac:dyDescent="0.25">
      <c r="B84" s="18"/>
      <c r="C84" s="14"/>
      <c r="D84" s="14"/>
      <c r="E84" s="15"/>
      <c r="F84" s="101"/>
      <c r="G84" s="101"/>
      <c r="H84" s="130"/>
    </row>
  </sheetData>
  <sheetProtection selectLockedCells="1"/>
  <mergeCells count="13">
    <mergeCell ref="C82:D82"/>
    <mergeCell ref="B2:H2"/>
    <mergeCell ref="C13:D13"/>
    <mergeCell ref="C41:D41"/>
    <mergeCell ref="C70:D70"/>
    <mergeCell ref="C37:D38"/>
    <mergeCell ref="C66:D67"/>
    <mergeCell ref="C78:D80"/>
    <mergeCell ref="C11:D11"/>
    <mergeCell ref="D15:D16"/>
    <mergeCell ref="D43:D44"/>
    <mergeCell ref="G15:G16"/>
    <mergeCell ref="G43:G44"/>
  </mergeCells>
  <dataValidations count="1">
    <dataValidation type="list" allowBlank="1" showInputMessage="1" showErrorMessage="1" sqref="G6 D6:E6">
      <formula1>"Student, Parent/Guardian, Other"</formula1>
    </dataValidation>
  </dataValidations>
  <pageMargins left="0.7" right="0.7" top="0.75" bottom="0.75" header="0.3" footer="0.3"/>
  <pageSetup paperSize="9" scale="74" orientation="portrait" r:id="rId1"/>
  <rowBreaks count="1" manualBreakCount="1">
    <brk id="40"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N20" sqref="N20"/>
    </sheetView>
  </sheetViews>
  <sheetFormatPr defaultRowHeight="15" x14ac:dyDescent="0.25"/>
  <cols>
    <col min="1" max="1" width="12.7109375" customWidth="1"/>
    <col min="2" max="2" width="8.140625" customWidth="1"/>
    <col min="3" max="3" width="14.7109375" customWidth="1"/>
    <col min="4" max="4" width="5.42578125" customWidth="1"/>
    <col min="5" max="5" width="3.7109375" bestFit="1" customWidth="1"/>
    <col min="6" max="6" width="3.7109375" customWidth="1"/>
    <col min="7" max="7" width="10.140625" customWidth="1"/>
    <col min="8" max="8" width="8.140625" customWidth="1"/>
    <col min="9" max="9" width="6.140625" bestFit="1" customWidth="1"/>
    <col min="10" max="11" width="6.140625" customWidth="1"/>
    <col min="12" max="12" width="6.7109375" customWidth="1"/>
    <col min="13" max="13" width="6.140625" bestFit="1" customWidth="1"/>
    <col min="14" max="14" width="8.7109375" customWidth="1"/>
    <col min="15" max="15" width="11.5703125" bestFit="1" customWidth="1"/>
    <col min="16" max="16" width="11.140625" customWidth="1"/>
    <col min="17" max="21" width="3.7109375" customWidth="1"/>
  </cols>
  <sheetData>
    <row r="1" spans="1:27" ht="149.25" customHeight="1" x14ac:dyDescent="0.25">
      <c r="A1" s="19" t="s">
        <v>43</v>
      </c>
      <c r="B1" s="19" t="s">
        <v>44</v>
      </c>
      <c r="C1" s="19" t="s">
        <v>45</v>
      </c>
      <c r="D1" s="19" t="s">
        <v>112</v>
      </c>
      <c r="E1" s="19" t="s">
        <v>100</v>
      </c>
      <c r="F1" s="19" t="s">
        <v>51</v>
      </c>
      <c r="G1" s="19" t="s">
        <v>58</v>
      </c>
      <c r="H1" s="19" t="s">
        <v>52</v>
      </c>
      <c r="I1" s="19" t="s">
        <v>57</v>
      </c>
      <c r="J1" s="133" t="s">
        <v>135</v>
      </c>
      <c r="K1" s="133" t="s">
        <v>136</v>
      </c>
      <c r="L1" s="20" t="s">
        <v>53</v>
      </c>
      <c r="M1" s="19" t="s">
        <v>54</v>
      </c>
      <c r="N1" s="19" t="s">
        <v>55</v>
      </c>
      <c r="O1" s="19" t="s">
        <v>56</v>
      </c>
      <c r="P1" s="19" t="s">
        <v>66</v>
      </c>
      <c r="Q1" s="19" t="s">
        <v>67</v>
      </c>
      <c r="R1" s="19" t="s">
        <v>68</v>
      </c>
      <c r="S1" s="19" t="s">
        <v>69</v>
      </c>
      <c r="T1" s="19" t="s">
        <v>70</v>
      </c>
      <c r="U1" s="19" t="s">
        <v>71</v>
      </c>
      <c r="V1" s="19" t="s">
        <v>73</v>
      </c>
      <c r="W1" s="19" t="s">
        <v>72</v>
      </c>
      <c r="X1" s="133" t="s">
        <v>131</v>
      </c>
      <c r="Y1" s="133" t="s">
        <v>132</v>
      </c>
      <c r="Z1" s="133" t="s">
        <v>133</v>
      </c>
      <c r="AA1" s="133" t="s">
        <v>134</v>
      </c>
    </row>
    <row r="2" spans="1:27" s="21" customFormat="1" x14ac:dyDescent="0.25">
      <c r="A2" s="21">
        <f>DETAILS!E4</f>
        <v>0</v>
      </c>
      <c r="B2" s="21">
        <f>DETAILS!E5</f>
        <v>0</v>
      </c>
      <c r="C2" s="23">
        <f>DETAILS!E10</f>
        <v>0</v>
      </c>
      <c r="D2" s="23">
        <f>DETAILS!E11</f>
        <v>0</v>
      </c>
      <c r="E2" s="23"/>
      <c r="F2" s="21">
        <f>PARENTS!D33+PARENTS!D61</f>
        <v>0</v>
      </c>
      <c r="G2" s="22">
        <f>STUDENT!H83</f>
        <v>0</v>
      </c>
      <c r="H2" s="22">
        <f>STUDENT!H22</f>
        <v>0</v>
      </c>
      <c r="I2" s="22">
        <f>STUDENT!H51</f>
        <v>0</v>
      </c>
      <c r="J2" s="22">
        <f>STUDENT!N51</f>
        <v>0</v>
      </c>
      <c r="K2" s="22">
        <f>I2-J2</f>
        <v>0</v>
      </c>
      <c r="L2" s="22">
        <f>+STUDENT!H67+STUDENT!H71+STUDENT!H75</f>
        <v>0</v>
      </c>
      <c r="M2" s="22">
        <f>DETAILS!E16</f>
        <v>0</v>
      </c>
      <c r="N2" s="22" t="e">
        <f>STUDENT!H81</f>
        <v>#N/A</v>
      </c>
      <c r="O2" s="22" t="e">
        <f>STUDENT!H85</f>
        <v>#N/A</v>
      </c>
      <c r="P2" s="21">
        <f>DETAILS!E18</f>
        <v>0</v>
      </c>
      <c r="Q2" s="21">
        <f>DETAILS!E32</f>
        <v>0</v>
      </c>
      <c r="R2" s="21">
        <f>DETAILS!E33</f>
        <v>0</v>
      </c>
      <c r="S2" s="21">
        <f>DETAILS!E34</f>
        <v>0</v>
      </c>
      <c r="T2" s="21">
        <f>DETAILS!E37</f>
        <v>0</v>
      </c>
      <c r="U2" s="21">
        <f>DETAILS!E38</f>
        <v>0</v>
      </c>
      <c r="V2" s="22">
        <f>PARENTS!D21</f>
        <v>0</v>
      </c>
      <c r="W2" s="22">
        <f>PARENTS!D49</f>
        <v>0</v>
      </c>
      <c r="X2" s="22">
        <f>PARENTS!G21</f>
        <v>0</v>
      </c>
      <c r="Y2" s="22">
        <f>PARENTS!G49</f>
        <v>0</v>
      </c>
      <c r="Z2" s="132">
        <f>V2-X2</f>
        <v>0</v>
      </c>
      <c r="AA2" s="132">
        <f>W2-Y2</f>
        <v>0</v>
      </c>
    </row>
  </sheetData>
  <sheetProtection selectLockedCells="1" selectUn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CHANGE IN CIRCUMSTANCES</vt:lpstr>
      <vt:lpstr>DETAILS</vt:lpstr>
      <vt:lpstr>STUDENT</vt:lpstr>
      <vt:lpstr>PARENTS</vt:lpstr>
      <vt:lpstr>HIDDEN</vt:lpstr>
      <vt:lpstr>'CHANGE IN CIRCUMSTANCES'!Print_Area</vt:lpstr>
      <vt:lpstr>DETAILS!Print_Area</vt:lpstr>
      <vt:lpstr>INSTRUCTIONS!Print_Area</vt:lpstr>
      <vt:lpstr>PARENTS!Print_Area</vt:lpstr>
      <vt:lpstr>STUDENT!Print_Area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Smith</dc:creator>
  <cp:lastModifiedBy>Bonnie Butler-Bellingham</cp:lastModifiedBy>
  <cp:lastPrinted>2020-04-30T03:55:37Z</cp:lastPrinted>
  <dcterms:created xsi:type="dcterms:W3CDTF">2014-04-15T22:09:09Z</dcterms:created>
  <dcterms:modified xsi:type="dcterms:W3CDTF">2020-05-01T03:37:12Z</dcterms:modified>
</cp:coreProperties>
</file>